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025" activeTab="1"/>
  </bookViews>
  <sheets>
    <sheet name="Перечень работ и услуг" sheetId="1" r:id="rId1"/>
    <sheet name="отчет 12г." sheetId="2" r:id="rId2"/>
  </sheets>
  <externalReferences>
    <externalReference r:id="rId3"/>
  </externalReferences>
  <definedNames>
    <definedName name="_xlnm.Print_Area" localSheetId="1">'отчет 12г.'!$A$1:$O$52</definedName>
  </definedNames>
  <calcPr calcId="144525"/>
</workbook>
</file>

<file path=xl/calcChain.xml><?xml version="1.0" encoding="utf-8"?>
<calcChain xmlns="http://schemas.openxmlformats.org/spreadsheetml/2006/main">
  <c r="J38" i="2" l="1"/>
  <c r="J47" i="2" l="1"/>
  <c r="O43" i="2" s="1"/>
  <c r="E22" i="2"/>
  <c r="H21" i="2"/>
  <c r="E21" i="2"/>
  <c r="H20" i="2"/>
  <c r="H23" i="2" s="1"/>
  <c r="E20" i="2"/>
  <c r="E23" i="2" s="1"/>
  <c r="E120" i="1"/>
  <c r="F120" i="1" s="1"/>
  <c r="D89" i="1"/>
  <c r="F11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28" i="1"/>
  <c r="E29" i="1" s="1"/>
  <c r="E80" i="1" s="1"/>
  <c r="K33" i="2" l="1"/>
  <c r="K31" i="2"/>
  <c r="O36" i="2"/>
  <c r="K32" i="2"/>
  <c r="K34" i="2"/>
  <c r="K35" i="2"/>
  <c r="O38" i="2"/>
  <c r="K36" i="2"/>
  <c r="M36" i="2" s="1"/>
  <c r="O37" i="2"/>
  <c r="O39" i="2"/>
  <c r="O31" i="2"/>
  <c r="O32" i="2"/>
  <c r="O33" i="2"/>
  <c r="O34" i="2"/>
  <c r="O35" i="2"/>
  <c r="K37" i="2"/>
  <c r="M37" i="2" s="1"/>
  <c r="K38" i="2"/>
  <c r="M38" i="2" s="1"/>
  <c r="K39" i="2"/>
  <c r="M39" i="2" s="1"/>
  <c r="O40" i="2"/>
  <c r="M31" i="2"/>
  <c r="M34" i="2"/>
  <c r="O41" i="2"/>
  <c r="O42" i="2"/>
  <c r="M33" i="2"/>
  <c r="M35" i="2"/>
  <c r="K40" i="2"/>
  <c r="M40" i="2" s="1"/>
  <c r="K41" i="2"/>
  <c r="K42" i="2"/>
  <c r="K43" i="2"/>
  <c r="M43" i="2" s="1"/>
  <c r="H22" i="2" s="1"/>
  <c r="D22" i="2"/>
  <c r="G23" i="2"/>
  <c r="G22" i="2" s="1"/>
  <c r="G21" i="2"/>
  <c r="J21" i="2" s="1"/>
  <c r="D20" i="2"/>
  <c r="G20" i="2"/>
  <c r="J20" i="2" s="1"/>
  <c r="J23" i="2" s="1"/>
  <c r="D21" i="2"/>
  <c r="L21" i="2" s="1"/>
  <c r="F79" i="1"/>
  <c r="F80" i="1" s="1"/>
  <c r="E79" i="1"/>
  <c r="F94" i="1"/>
  <c r="F97" i="1"/>
  <c r="F99" i="1"/>
  <c r="F101" i="1"/>
  <c r="F103" i="1"/>
  <c r="F106" i="1"/>
  <c r="F109" i="1"/>
  <c r="F116" i="1"/>
  <c r="F118" i="1"/>
  <c r="F92" i="1"/>
  <c r="F96" i="1"/>
  <c r="F98" i="1"/>
  <c r="F100" i="1"/>
  <c r="F102" i="1"/>
  <c r="F104" i="1"/>
  <c r="F107" i="1"/>
  <c r="F115" i="1"/>
  <c r="F117" i="1"/>
  <c r="L20" i="2" l="1"/>
  <c r="M32" i="2"/>
  <c r="M41" i="2"/>
  <c r="J22" i="2"/>
  <c r="M42" i="2"/>
  <c r="M47" i="2" s="1"/>
  <c r="L22" i="2"/>
</calcChain>
</file>

<file path=xl/sharedStrings.xml><?xml version="1.0" encoding="utf-8"?>
<sst xmlns="http://schemas.openxmlformats.org/spreadsheetml/2006/main" count="259" uniqueCount="159">
  <si>
    <t>шаблон</t>
  </si>
  <si>
    <t>№</t>
  </si>
  <si>
    <t>Виды работ</t>
  </si>
  <si>
    <t>Стоимость на 1 кв. м. общ. площади (руб. в месяц)</t>
  </si>
  <si>
    <t>Годовая плата (руб.)</t>
  </si>
  <si>
    <t xml:space="preserve">1.    </t>
  </si>
  <si>
    <t>Содержание и уборка лестничных клеток</t>
  </si>
  <si>
    <t xml:space="preserve">2.    </t>
  </si>
  <si>
    <t>Уборка придомовых территорий (работа дворников)</t>
  </si>
  <si>
    <t xml:space="preserve">3.    </t>
  </si>
  <si>
    <t>Вывоз ТБО и КГМ</t>
  </si>
  <si>
    <t xml:space="preserve">4.    </t>
  </si>
  <si>
    <t>Проведение технических осмотров, составление дефектных ведомостей</t>
  </si>
  <si>
    <t xml:space="preserve">5.    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</si>
  <si>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</si>
  <si>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</si>
  <si>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</si>
  <si>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</si>
  <si>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</si>
  <si>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</si>
  <si>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</si>
  <si>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услуги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</si>
  <si>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</si>
  <si>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</si>
  <si>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</si>
  <si>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</si>
  <si>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</si>
  <si>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</si>
  <si>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</si>
  <si>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Услуги и работы по управлению МКД</t>
  </si>
  <si>
    <t>Техническое обслуживание и текущий ремонт внутридомовых систем инженерного обеспечения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</si>
  <si>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</si>
  <si>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</si>
  <si>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</si>
  <si>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</si>
  <si>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</si>
  <si>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</si>
  <si>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</si>
  <si>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</si>
  <si>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</si>
  <si>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</si>
  <si>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 xml:space="preserve"> </t>
  </si>
  <si>
    <t>Обслуживание приборов учета:</t>
  </si>
  <si>
    <t xml:space="preserve">18. </t>
  </si>
  <si>
    <t>ГВС</t>
  </si>
  <si>
    <t xml:space="preserve">19. </t>
  </si>
  <si>
    <t>ХВС</t>
  </si>
  <si>
    <t xml:space="preserve">20. </t>
  </si>
  <si>
    <t>Отопление</t>
  </si>
  <si>
    <t>Итого</t>
  </si>
  <si>
    <t>Итого с НДС</t>
  </si>
  <si>
    <t>ПЕРЕЧЕНЬ</t>
  </si>
  <si>
    <t>работ и услуг по содержанию и ремонту общего имущества</t>
  </si>
  <si>
    <t xml:space="preserve">     собственников помещений в многоквартирном доме</t>
  </si>
  <si>
    <t>п/р Ново-Александровск, ул. 30 лет Победы, 3-б</t>
  </si>
  <si>
    <t>Полезная площадь (общая квартир) м2</t>
  </si>
  <si>
    <t>1.</t>
  </si>
  <si>
    <t>2.</t>
  </si>
  <si>
    <t>3.</t>
  </si>
  <si>
    <t>4.</t>
  </si>
  <si>
    <t>5.</t>
  </si>
  <si>
    <t>Приложение №1</t>
  </si>
  <si>
    <t>работ и услуг по содержанию и текущему ремонту  общего имущества</t>
  </si>
  <si>
    <t xml:space="preserve">по адресу </t>
  </si>
  <si>
    <t>пер. Горького 10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</si>
  <si>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</si>
  <si>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</si>
  <si>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</si>
  <si>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</si>
  <si>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</si>
  <si>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</si>
  <si>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</si>
  <si>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</si>
  <si>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</si>
  <si>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</si>
  <si>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</si>
  <si>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</si>
  <si>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</si>
  <si>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</si>
  <si>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</si>
  <si>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</si>
  <si>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</si>
  <si>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элементов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</si>
  <si>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</si>
  <si>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</si>
  <si>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</si>
  <si>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</si>
  <si>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</si>
  <si>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</si>
  <si>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</si>
  <si>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</si>
  <si>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</si>
  <si>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</si>
  <si>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</si>
  <si>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</si>
  <si>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</si>
  <si>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</si>
  <si>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</si>
  <si>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</si>
  <si>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</si>
  <si>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</si>
  <si>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</si>
  <si>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</si>
  <si>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</si>
  <si>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О Т Ч Е Т</t>
  </si>
  <si>
    <t xml:space="preserve"> О ВЫПОЛНЕННЫХ  РАБОТАХ  И  УСЛУГАХ   </t>
  </si>
  <si>
    <t>ООО "УПРАВДОМ"</t>
  </si>
  <si>
    <t>мес.</t>
  </si>
  <si>
    <t xml:space="preserve">I. ОБЩИЕ СВЕДЕНИЯ ОБ ОБЪЕКТЕ </t>
  </si>
  <si>
    <t>ул.</t>
  </si>
  <si>
    <t>дом</t>
  </si>
  <si>
    <t>Назначение объекта</t>
  </si>
  <si>
    <t>Многокв. ЖД</t>
  </si>
  <si>
    <t>Этажность</t>
  </si>
  <si>
    <t>Площадь кровли, м2</t>
  </si>
  <si>
    <t>Материал стен</t>
  </si>
  <si>
    <t>Подъездов</t>
  </si>
  <si>
    <t>Площадь чердаков, м2</t>
  </si>
  <si>
    <t>Материал кровли</t>
  </si>
  <si>
    <t>Квартир</t>
  </si>
  <si>
    <t>Площадь подвалов, м2</t>
  </si>
  <si>
    <t>Год постройки</t>
  </si>
  <si>
    <t>Жителей</t>
  </si>
  <si>
    <t>Площадь балконов, м2</t>
  </si>
  <si>
    <t>Общая площадь (квартир), м2</t>
  </si>
  <si>
    <t>Общая площадь дома, м2</t>
  </si>
  <si>
    <t>Общая полезная площадь, м2</t>
  </si>
  <si>
    <t>Площадь нежилых помещ., м2</t>
  </si>
  <si>
    <t>II. СУММА НАЧИСЛЕНО, ОПЛАЧЕНО И ЗАДОЛЖЕННОСТЬ</t>
  </si>
  <si>
    <t>Показатели</t>
  </si>
  <si>
    <t>Задолженность населения на начало года</t>
  </si>
  <si>
    <t>Начислено населению</t>
  </si>
  <si>
    <t>Оплачено населением</t>
  </si>
  <si>
    <t>Факт выполнения (работ, услуг)</t>
  </si>
  <si>
    <t>Отклонение</t>
  </si>
  <si>
    <t>Задолженность населения на конец года</t>
  </si>
  <si>
    <t>руб.</t>
  </si>
  <si>
    <t>техобслуживание</t>
  </si>
  <si>
    <t>управление домом</t>
  </si>
  <si>
    <t>текущий ремонт</t>
  </si>
  <si>
    <t>итого за 2012 год</t>
  </si>
  <si>
    <t>II. ОСНОВНЫЕ ПОКАЗАТЕЛИ ФИНАНСОВО-ХОЗЯЙСТВЕННОЙ ДЕЯТЕЛЬНОСТИ</t>
  </si>
  <si>
    <t>№                         п/п</t>
  </si>
  <si>
    <t>Показатели жилищных услуг</t>
  </si>
  <si>
    <t>Утв.  тариф</t>
  </si>
  <si>
    <t>Выставлено к оплате, руб.</t>
  </si>
  <si>
    <t>Выполнено работ и услуг на сумму, руб.</t>
  </si>
  <si>
    <t>Задолженность на 31.12.2012г.</t>
  </si>
  <si>
    <t>Сумма</t>
  </si>
  <si>
    <t>Уборка придомовых территорий</t>
  </si>
  <si>
    <t>Механизированная расчистка придомовой территорий от снега</t>
  </si>
  <si>
    <t xml:space="preserve">Содержание и ремонт инженерного оборудования </t>
  </si>
  <si>
    <t>Текущий ремонт Конструктивных Элементов Зданий общедомового имущества многоквартирных домов.</t>
  </si>
  <si>
    <t>Всего</t>
  </si>
  <si>
    <t>Генеральный директор ООО "Управдом" Погорельцев А. А.</t>
  </si>
  <si>
    <t>пер. Горького</t>
  </si>
  <si>
    <t>шл.бл.</t>
  </si>
  <si>
    <t>шифер скатн.</t>
  </si>
  <si>
    <t>Отчетный период: 01.09.2012 - 31.12.2012г.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</si>
</sst>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0" fontId="2" fillId="0" borderId="0"/>
    <xf numFmtId="0" fontId="16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center" vertical="top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3" borderId="0">
      <alignment horizontal="left" vertical="top"/>
    </xf>
    <xf numFmtId="0" fontId="17" fillId="3" borderId="0">
      <alignment horizontal="right"/>
    </xf>
    <xf numFmtId="0" fontId="17" fillId="0" borderId="0">
      <alignment horizontal="right"/>
    </xf>
    <xf numFmtId="0" fontId="17" fillId="0" borderId="0">
      <alignment horizontal="center"/>
    </xf>
    <xf numFmtId="0" fontId="17" fillId="0" borderId="0">
      <alignment horizontal="center" vertical="top"/>
    </xf>
    <xf numFmtId="0" fontId="17" fillId="0" borderId="0">
      <alignment horizontal="right"/>
    </xf>
    <xf numFmtId="0" fontId="18" fillId="0" borderId="0">
      <alignment horizontal="right"/>
    </xf>
    <xf numFmtId="0" fontId="17" fillId="0" borderId="0">
      <alignment horizontal="left" vertical="top"/>
    </xf>
    <xf numFmtId="0" fontId="19" fillId="0" borderId="0">
      <alignment horizontal="left"/>
    </xf>
    <xf numFmtId="0" fontId="16" fillId="0" borderId="0">
      <alignment horizontal="right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right" vertical="top"/>
    </xf>
    <xf numFmtId="0" fontId="17" fillId="0" borderId="0">
      <alignment horizontal="right" vertical="top"/>
    </xf>
    <xf numFmtId="0" fontId="18" fillId="0" borderId="0">
      <alignment horizontal="center" vertical="top"/>
    </xf>
    <xf numFmtId="0" fontId="16" fillId="0" borderId="0">
      <alignment horizontal="center" vertical="center"/>
    </xf>
    <xf numFmtId="0" fontId="20" fillId="0" borderId="0"/>
    <xf numFmtId="0" fontId="2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164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2" fontId="4" fillId="0" borderId="1" xfId="1" applyNumberFormat="1" applyFont="1" applyBorder="1" applyAlignment="1">
      <alignment vertical="center" wrapText="1"/>
    </xf>
    <xf numFmtId="4" fontId="4" fillId="0" borderId="1" xfId="1" applyNumberFormat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2" fontId="2" fillId="2" borderId="1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2" fontId="2" fillId="0" borderId="0" xfId="1" applyNumberFormat="1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5" fillId="0" borderId="0" xfId="1" applyNumberFormat="1" applyFont="1" applyAlignment="1">
      <alignment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2" fontId="2" fillId="0" borderId="0" xfId="1" applyNumberForma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2" fontId="6" fillId="0" borderId="0" xfId="1" applyNumberFormat="1" applyFont="1" applyAlignment="1">
      <alignment vertical="center"/>
    </xf>
    <xf numFmtId="164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wrapText="1"/>
    </xf>
    <xf numFmtId="0" fontId="7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2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0" fontId="11" fillId="0" borderId="1" xfId="1" applyFont="1" applyBorder="1" applyAlignment="1">
      <alignment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12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7" fillId="0" borderId="1" xfId="1" applyFont="1" applyBorder="1" applyAlignment="1">
      <alignment horizontal="left" vertical="center" wrapText="1"/>
    </xf>
    <xf numFmtId="0" fontId="11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vertical="center" wrapText="1"/>
    </xf>
    <xf numFmtId="4" fontId="7" fillId="0" borderId="1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vertical="center" wrapText="1"/>
    </xf>
    <xf numFmtId="4" fontId="7" fillId="0" borderId="1" xfId="1" applyNumberFormat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2" fontId="7" fillId="0" borderId="0" xfId="1" applyNumberFormat="1" applyFont="1" applyBorder="1" applyAlignment="1">
      <alignment horizontal="center" vertical="center" wrapText="1"/>
    </xf>
    <xf numFmtId="4" fontId="7" fillId="0" borderId="0" xfId="1" applyNumberFormat="1" applyFont="1" applyBorder="1" applyAlignment="1">
      <alignment vertical="center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justify" vertical="top" wrapText="1"/>
    </xf>
    <xf numFmtId="0" fontId="5" fillId="0" borderId="1" xfId="1" applyFont="1" applyBorder="1"/>
    <xf numFmtId="0" fontId="21" fillId="0" borderId="0" xfId="23" quotePrefix="1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19" fillId="0" borderId="0" xfId="23" applyFont="1" applyFill="1" applyAlignment="1">
      <alignment vertical="center" wrapText="1"/>
    </xf>
    <xf numFmtId="0" fontId="19" fillId="0" borderId="0" xfId="23" applyFont="1" applyFill="1" applyAlignment="1">
      <alignment horizontal="center" vertical="center" wrapText="1"/>
    </xf>
    <xf numFmtId="0" fontId="19" fillId="0" borderId="0" xfId="23" applyFont="1" applyFill="1" applyAlignment="1">
      <alignment horizontal="right" vertical="center" wrapText="1"/>
    </xf>
    <xf numFmtId="0" fontId="23" fillId="0" borderId="0" xfId="19" applyFont="1" applyFill="1" applyAlignment="1">
      <alignment horizontal="center" vertical="center" wrapText="1"/>
    </xf>
    <xf numFmtId="0" fontId="23" fillId="0" borderId="0" xfId="19" quotePrefix="1" applyFont="1" applyFill="1" applyAlignment="1">
      <alignment horizontal="center" vertical="center" wrapText="1"/>
    </xf>
    <xf numFmtId="0" fontId="19" fillId="0" borderId="0" xfId="3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right" vertical="center" wrapText="1"/>
    </xf>
    <xf numFmtId="0" fontId="24" fillId="0" borderId="6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right" vertical="center" wrapText="1"/>
    </xf>
    <xf numFmtId="0" fontId="23" fillId="0" borderId="0" xfId="19" applyFont="1" applyFill="1" applyAlignment="1">
      <alignment vertical="center" wrapText="1"/>
    </xf>
    <xf numFmtId="0" fontId="23" fillId="0" borderId="7" xfId="19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4" fillId="4" borderId="1" xfId="0" applyNumberFormat="1" applyFont="1" applyFill="1" applyBorder="1" applyAlignment="1" applyProtection="1">
      <alignment vertical="center" wrapText="1"/>
    </xf>
    <xf numFmtId="0" fontId="23" fillId="0" borderId="1" xfId="20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23" fillId="0" borderId="1" xfId="22" quotePrefix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1" xfId="21" applyNumberFormat="1" applyFont="1" applyFill="1" applyBorder="1" applyAlignment="1">
      <alignment horizontal="center" vertical="center" wrapText="1"/>
    </xf>
    <xf numFmtId="0" fontId="23" fillId="0" borderId="0" xfId="19" quotePrefix="1" applyFont="1" applyFill="1" applyAlignment="1">
      <alignment horizontal="left" vertical="center" wrapText="1"/>
    </xf>
    <xf numFmtId="0" fontId="23" fillId="0" borderId="0" xfId="19" applyFont="1" applyFill="1" applyAlignment="1">
      <alignment horizontal="left" vertical="center" wrapText="1"/>
    </xf>
    <xf numFmtId="0" fontId="23" fillId="0" borderId="0" xfId="19" applyFont="1" applyFill="1" applyBorder="1" applyAlignment="1">
      <alignment horizontal="left" vertical="center" wrapText="1"/>
    </xf>
    <xf numFmtId="0" fontId="17" fillId="0" borderId="0" xfId="2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6" fillId="0" borderId="0" xfId="24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16" fillId="0" borderId="14" xfId="5" applyFont="1" applyFill="1" applyBorder="1" applyAlignment="1">
      <alignment horizontal="center" vertical="center" wrapText="1"/>
    </xf>
    <xf numFmtId="0" fontId="16" fillId="0" borderId="3" xfId="5" applyFont="1" applyFill="1" applyBorder="1" applyAlignment="1">
      <alignment horizontal="center" vertical="center" wrapText="1"/>
    </xf>
    <xf numFmtId="0" fontId="17" fillId="0" borderId="0" xfId="5" quotePrefix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6" fillId="0" borderId="4" xfId="5" applyFont="1" applyFill="1" applyBorder="1" applyAlignment="1">
      <alignment horizontal="center" vertical="center" wrapText="1"/>
    </xf>
    <xf numFmtId="4" fontId="23" fillId="0" borderId="1" xfId="5" quotePrefix="1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" fontId="16" fillId="5" borderId="1" xfId="5" quotePrefix="1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left" vertical="center" wrapText="1"/>
    </xf>
    <xf numFmtId="0" fontId="26" fillId="0" borderId="0" xfId="5" quotePrefix="1" applyFont="1" applyFill="1" applyBorder="1" applyAlignment="1">
      <alignment horizontal="left" vertical="center" wrapText="1"/>
    </xf>
    <xf numFmtId="4" fontId="16" fillId="0" borderId="0" xfId="5" quotePrefix="1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/>
    </xf>
    <xf numFmtId="0" fontId="16" fillId="0" borderId="0" xfId="24" applyFont="1" applyFill="1" applyAlignment="1">
      <alignment vertical="center" wrapText="1"/>
    </xf>
    <xf numFmtId="0" fontId="16" fillId="0" borderId="0" xfId="24" quotePrefix="1" applyFont="1" applyFill="1" applyAlignment="1">
      <alignment horizontal="center" vertical="center" wrapText="1"/>
    </xf>
    <xf numFmtId="0" fontId="16" fillId="0" borderId="0" xfId="24" applyFont="1" applyFill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16" fillId="0" borderId="1" xfId="24" quotePrefix="1" applyFont="1" applyFill="1" applyBorder="1" applyAlignment="1">
      <alignment horizontal="center" vertical="center" wrapText="1"/>
    </xf>
    <xf numFmtId="0" fontId="18" fillId="0" borderId="1" xfId="24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4" fontId="29" fillId="6" borderId="1" xfId="0" applyNumberFormat="1" applyFont="1" applyFill="1" applyBorder="1" applyAlignment="1">
      <alignment horizontal="center" vertical="center"/>
    </xf>
    <xf numFmtId="0" fontId="17" fillId="0" borderId="0" xfId="14" applyFont="1" applyFill="1" applyAlignment="1">
      <alignment horizontal="right" vertical="center" wrapText="1"/>
    </xf>
    <xf numFmtId="0" fontId="18" fillId="0" borderId="0" xfId="14" applyFont="1" applyFill="1" applyAlignment="1">
      <alignment vertical="center" wrapText="1"/>
    </xf>
    <xf numFmtId="0" fontId="30" fillId="0" borderId="0" xfId="14" applyFont="1" applyFill="1" applyAlignment="1">
      <alignment vertical="center" wrapText="1"/>
    </xf>
    <xf numFmtId="0" fontId="17" fillId="0" borderId="0" xfId="14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6" fillId="0" borderId="0" xfId="1" applyFont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2" fontId="7" fillId="0" borderId="3" xfId="1" applyNumberFormat="1" applyFont="1" applyBorder="1" applyAlignment="1">
      <alignment horizontal="right" vertical="center" wrapText="1"/>
    </xf>
    <xf numFmtId="2" fontId="7" fillId="0" borderId="4" xfId="1" applyNumberFormat="1" applyFont="1" applyBorder="1" applyAlignment="1">
      <alignment horizontal="right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5" xfId="1" applyNumberFormat="1" applyFont="1" applyBorder="1" applyAlignment="1">
      <alignment horizontal="right" vertical="center" wrapText="1"/>
    </xf>
    <xf numFmtId="4" fontId="7" fillId="0" borderId="4" xfId="1" applyNumberFormat="1" applyFont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center" wrapText="1"/>
    </xf>
    <xf numFmtId="0" fontId="23" fillId="0" borderId="0" xfId="19" applyFont="1" applyFill="1" applyAlignment="1">
      <alignment horizontal="center" vertical="center" wrapText="1"/>
    </xf>
    <xf numFmtId="0" fontId="23" fillId="0" borderId="0" xfId="19" quotePrefix="1" applyFont="1" applyFill="1" applyAlignment="1">
      <alignment horizontal="center" vertical="center" wrapText="1"/>
    </xf>
    <xf numFmtId="0" fontId="16" fillId="0" borderId="0" xfId="3" applyFont="1" applyFill="1" applyAlignment="1">
      <alignment horizontal="left" vertical="center" wrapText="1"/>
    </xf>
    <xf numFmtId="0" fontId="16" fillId="0" borderId="0" xfId="3" quotePrefix="1" applyFont="1" applyFill="1" applyAlignment="1">
      <alignment horizontal="left" vertical="center" wrapText="1"/>
    </xf>
    <xf numFmtId="0" fontId="24" fillId="0" borderId="6" xfId="3" applyFont="1" applyFill="1" applyBorder="1" applyAlignment="1">
      <alignment horizontal="center" vertical="center" wrapText="1"/>
    </xf>
    <xf numFmtId="0" fontId="23" fillId="0" borderId="0" xfId="4" quotePrefix="1" applyFont="1" applyFill="1" applyAlignment="1">
      <alignment horizontal="right" vertical="center" wrapText="1"/>
    </xf>
    <xf numFmtId="0" fontId="23" fillId="0" borderId="7" xfId="4" quotePrefix="1" applyFont="1" applyFill="1" applyBorder="1" applyAlignment="1">
      <alignment horizontal="right" vertical="center" wrapText="1"/>
    </xf>
    <xf numFmtId="0" fontId="23" fillId="0" borderId="0" xfId="19" quotePrefix="1" applyFont="1" applyFill="1" applyBorder="1" applyAlignment="1">
      <alignment horizontal="right" vertical="center" wrapText="1"/>
    </xf>
    <xf numFmtId="0" fontId="23" fillId="0" borderId="7" xfId="19" quotePrefix="1" applyFont="1" applyFill="1" applyBorder="1" applyAlignment="1">
      <alignment horizontal="right" vertical="center" wrapText="1"/>
    </xf>
    <xf numFmtId="0" fontId="23" fillId="0" borderId="0" xfId="19" quotePrefix="1" applyFont="1" applyFill="1" applyAlignment="1">
      <alignment horizontal="left" vertical="center" wrapText="1"/>
    </xf>
    <xf numFmtId="0" fontId="23" fillId="0" borderId="0" xfId="19" applyFont="1" applyFill="1" applyAlignment="1">
      <alignment horizontal="left" vertical="center" wrapText="1"/>
    </xf>
    <xf numFmtId="0" fontId="23" fillId="0" borderId="8" xfId="19" applyFont="1" applyFill="1" applyBorder="1" applyAlignment="1">
      <alignment horizontal="left" vertical="center" wrapText="1"/>
    </xf>
    <xf numFmtId="0" fontId="23" fillId="0" borderId="0" xfId="19" quotePrefix="1" applyFont="1" applyFill="1" applyAlignment="1">
      <alignment horizontal="right" vertical="center" wrapText="1"/>
    </xf>
    <xf numFmtId="0" fontId="21" fillId="0" borderId="0" xfId="23" applyFont="1" applyFill="1" applyAlignment="1">
      <alignment horizontal="center" vertical="center" wrapText="1"/>
    </xf>
    <xf numFmtId="0" fontId="19" fillId="0" borderId="0" xfId="23" applyFont="1" applyFill="1" applyAlignment="1">
      <alignment horizontal="center" vertical="center" wrapText="1"/>
    </xf>
    <xf numFmtId="0" fontId="19" fillId="0" borderId="0" xfId="23" applyFont="1" applyFill="1" applyAlignment="1">
      <alignment horizontal="right" vertical="center" wrapText="1"/>
    </xf>
    <xf numFmtId="0" fontId="23" fillId="0" borderId="0" xfId="19" applyFont="1" applyFill="1" applyAlignment="1">
      <alignment horizontal="right" vertical="center" wrapText="1"/>
    </xf>
    <xf numFmtId="0" fontId="23" fillId="0" borderId="7" xfId="19" applyFont="1" applyFill="1" applyBorder="1" applyAlignment="1">
      <alignment horizontal="right" vertical="center" wrapText="1"/>
    </xf>
    <xf numFmtId="0" fontId="23" fillId="0" borderId="2" xfId="2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3" fillId="0" borderId="10" xfId="2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6" fillId="0" borderId="0" xfId="24" applyFont="1" applyFill="1" applyAlignment="1">
      <alignment horizontal="left" vertical="center" wrapText="1"/>
    </xf>
    <xf numFmtId="0" fontId="16" fillId="0" borderId="0" xfId="24" quotePrefix="1" applyFont="1" applyFill="1" applyAlignment="1">
      <alignment horizontal="left" vertical="center" wrapText="1"/>
    </xf>
    <xf numFmtId="0" fontId="16" fillId="0" borderId="12" xfId="5" applyFont="1" applyFill="1" applyBorder="1" applyAlignment="1">
      <alignment horizontal="center" vertical="center" wrapText="1"/>
    </xf>
    <xf numFmtId="0" fontId="16" fillId="0" borderId="13" xfId="5" applyFont="1" applyFill="1" applyBorder="1" applyAlignment="1">
      <alignment horizontal="center" vertical="center" wrapText="1"/>
    </xf>
    <xf numFmtId="0" fontId="16" fillId="0" borderId="15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6" fillId="0" borderId="14" xfId="5" applyFont="1" applyFill="1" applyBorder="1" applyAlignment="1">
      <alignment horizontal="center" vertical="center" wrapText="1"/>
    </xf>
    <xf numFmtId="0" fontId="16" fillId="0" borderId="6" xfId="5" applyFont="1" applyFill="1" applyBorder="1" applyAlignment="1">
      <alignment horizontal="center" vertical="center" wrapText="1"/>
    </xf>
    <xf numFmtId="0" fontId="17" fillId="0" borderId="2" xfId="5" applyFont="1" applyFill="1" applyBorder="1" applyAlignment="1">
      <alignment horizontal="left" vertical="center" wrapText="1"/>
    </xf>
    <xf numFmtId="0" fontId="17" fillId="0" borderId="17" xfId="5" quotePrefix="1" applyFont="1" applyFill="1" applyBorder="1" applyAlignment="1">
      <alignment horizontal="left" vertical="center" wrapText="1"/>
    </xf>
    <xf numFmtId="4" fontId="23" fillId="0" borderId="1" xfId="5" quotePrefix="1" applyNumberFormat="1" applyFont="1" applyFill="1" applyBorder="1" applyAlignment="1">
      <alignment horizontal="center" vertical="center" wrapText="1"/>
    </xf>
    <xf numFmtId="4" fontId="23" fillId="0" borderId="2" xfId="5" quotePrefix="1" applyNumberFormat="1" applyFont="1" applyFill="1" applyBorder="1" applyAlignment="1">
      <alignment horizontal="center" vertical="center" wrapText="1"/>
    </xf>
    <xf numFmtId="4" fontId="23" fillId="0" borderId="9" xfId="5" quotePrefix="1" applyNumberFormat="1" applyFont="1" applyFill="1" applyBorder="1" applyAlignment="1">
      <alignment horizontal="center" vertical="center" wrapText="1"/>
    </xf>
    <xf numFmtId="4" fontId="23" fillId="0" borderId="4" xfId="5" quotePrefix="1" applyNumberFormat="1" applyFont="1" applyFill="1" applyBorder="1" applyAlignment="1">
      <alignment horizontal="center" vertical="center" wrapText="1"/>
    </xf>
    <xf numFmtId="0" fontId="19" fillId="0" borderId="3" xfId="24" applyFont="1" applyFill="1" applyBorder="1" applyAlignment="1">
      <alignment horizontal="center" vertical="center" wrapText="1"/>
    </xf>
    <xf numFmtId="0" fontId="19" fillId="0" borderId="4" xfId="24" applyFont="1" applyFill="1" applyBorder="1" applyAlignment="1">
      <alignment horizontal="center" vertical="center" wrapText="1"/>
    </xf>
    <xf numFmtId="0" fontId="21" fillId="0" borderId="12" xfId="24" applyFont="1" applyFill="1" applyBorder="1" applyAlignment="1">
      <alignment horizontal="center" vertical="center" wrapText="1"/>
    </xf>
    <xf numFmtId="0" fontId="21" fillId="0" borderId="14" xfId="24" applyFont="1" applyFill="1" applyBorder="1" applyAlignment="1">
      <alignment horizontal="center" vertical="center" wrapText="1"/>
    </xf>
    <xf numFmtId="0" fontId="21" fillId="0" borderId="13" xfId="24" applyFont="1" applyFill="1" applyBorder="1" applyAlignment="1">
      <alignment horizontal="center" vertical="center" wrapText="1"/>
    </xf>
    <xf numFmtId="0" fontId="21" fillId="0" borderId="15" xfId="24" applyFont="1" applyFill="1" applyBorder="1" applyAlignment="1">
      <alignment horizontal="center" vertical="center" wrapText="1"/>
    </xf>
    <xf numFmtId="0" fontId="21" fillId="0" borderId="6" xfId="24" applyFont="1" applyFill="1" applyBorder="1" applyAlignment="1">
      <alignment horizontal="center" vertical="center" wrapText="1"/>
    </xf>
    <xf numFmtId="0" fontId="21" fillId="0" borderId="16" xfId="24" applyFont="1" applyFill="1" applyBorder="1" applyAlignment="1">
      <alignment horizontal="center" vertical="center" wrapText="1"/>
    </xf>
    <xf numFmtId="0" fontId="16" fillId="0" borderId="1" xfId="24" applyFont="1" applyFill="1" applyBorder="1" applyAlignment="1">
      <alignment horizontal="center" vertical="center" wrapText="1"/>
    </xf>
    <xf numFmtId="0" fontId="16" fillId="0" borderId="2" xfId="24" applyFont="1" applyFill="1" applyBorder="1" applyAlignment="1">
      <alignment horizontal="center" vertical="center" wrapText="1"/>
    </xf>
    <xf numFmtId="0" fontId="16" fillId="0" borderId="9" xfId="24" applyFont="1" applyFill="1" applyBorder="1" applyAlignment="1">
      <alignment horizontal="center" vertical="center" wrapText="1"/>
    </xf>
    <xf numFmtId="0" fontId="16" fillId="0" borderId="17" xfId="24" applyFont="1" applyFill="1" applyBorder="1" applyAlignment="1">
      <alignment horizontal="center" vertical="center" wrapText="1"/>
    </xf>
    <xf numFmtId="0" fontId="26" fillId="0" borderId="2" xfId="5" applyFont="1" applyFill="1" applyBorder="1" applyAlignment="1">
      <alignment horizontal="left" vertical="center" wrapText="1"/>
    </xf>
    <xf numFmtId="0" fontId="26" fillId="0" borderId="17" xfId="5" quotePrefix="1" applyFont="1" applyFill="1" applyBorder="1" applyAlignment="1">
      <alignment horizontal="left" vertical="center" wrapText="1"/>
    </xf>
    <xf numFmtId="4" fontId="16" fillId="0" borderId="2" xfId="5" quotePrefix="1" applyNumberFormat="1" applyFont="1" applyFill="1" applyBorder="1" applyAlignment="1">
      <alignment horizontal="center" vertical="center" wrapText="1"/>
    </xf>
    <xf numFmtId="4" fontId="16" fillId="0" borderId="9" xfId="5" quotePrefix="1" applyNumberFormat="1" applyFont="1" applyFill="1" applyBorder="1" applyAlignment="1">
      <alignment horizontal="center" vertical="center" wrapText="1"/>
    </xf>
    <xf numFmtId="4" fontId="16" fillId="5" borderId="1" xfId="5" quotePrefix="1" applyNumberFormat="1" applyFont="1" applyFill="1" applyBorder="1" applyAlignment="1">
      <alignment horizontal="center" vertical="center" wrapText="1"/>
    </xf>
    <xf numFmtId="0" fontId="18" fillId="0" borderId="2" xfId="24" applyFont="1" applyFill="1" applyBorder="1" applyAlignment="1">
      <alignment horizontal="left" vertical="center" wrapText="1"/>
    </xf>
    <xf numFmtId="0" fontId="18" fillId="0" borderId="17" xfId="24" applyFont="1" applyFill="1" applyBorder="1" applyAlignment="1">
      <alignment horizontal="left" vertical="center" wrapText="1"/>
    </xf>
    <xf numFmtId="0" fontId="18" fillId="0" borderId="9" xfId="24" applyFont="1" applyFill="1" applyBorder="1" applyAlignment="1">
      <alignment horizontal="left" vertical="center" wrapText="1"/>
    </xf>
    <xf numFmtId="4" fontId="18" fillId="0" borderId="2" xfId="24" applyNumberFormat="1" applyFont="1" applyFill="1" applyBorder="1" applyAlignment="1">
      <alignment horizontal="center" vertical="center" wrapText="1"/>
    </xf>
    <xf numFmtId="4" fontId="18" fillId="0" borderId="9" xfId="24" applyNumberFormat="1" applyFont="1" applyFill="1" applyBorder="1" applyAlignment="1">
      <alignment horizontal="center" vertical="center" wrapText="1"/>
    </xf>
    <xf numFmtId="4" fontId="18" fillId="0" borderId="1" xfId="24" applyNumberFormat="1" applyFont="1" applyFill="1" applyBorder="1" applyAlignment="1">
      <alignment horizontal="center" vertical="center" wrapText="1"/>
    </xf>
    <xf numFmtId="0" fontId="19" fillId="0" borderId="2" xfId="24" applyFont="1" applyFill="1" applyBorder="1" applyAlignment="1">
      <alignment horizontal="left" vertical="center" wrapText="1"/>
    </xf>
    <xf numFmtId="0" fontId="19" fillId="0" borderId="17" xfId="24" applyFont="1" applyFill="1" applyBorder="1" applyAlignment="1">
      <alignment horizontal="left" vertical="center" wrapText="1"/>
    </xf>
    <xf numFmtId="0" fontId="19" fillId="0" borderId="9" xfId="24" applyFont="1" applyFill="1" applyBorder="1" applyAlignment="1">
      <alignment horizontal="left" vertical="center" wrapText="1"/>
    </xf>
    <xf numFmtId="4" fontId="29" fillId="6" borderId="2" xfId="0" applyNumberFormat="1" applyFont="1" applyFill="1" applyBorder="1" applyAlignment="1">
      <alignment horizontal="center" vertical="center"/>
    </xf>
    <xf numFmtId="4" fontId="29" fillId="6" borderId="9" xfId="0" applyNumberFormat="1" applyFont="1" applyFill="1" applyBorder="1" applyAlignment="1">
      <alignment horizontal="center" vertical="center"/>
    </xf>
    <xf numFmtId="4" fontId="19" fillId="0" borderId="1" xfId="24" applyNumberFormat="1" applyFont="1" applyFill="1" applyBorder="1" applyAlignment="1">
      <alignment horizontal="center" vertical="center" wrapText="1"/>
    </xf>
    <xf numFmtId="0" fontId="17" fillId="0" borderId="0" xfId="14" applyFont="1" applyFill="1" applyAlignment="1">
      <alignment horizontal="left" vertical="center" wrapText="1"/>
    </xf>
    <xf numFmtId="0" fontId="30" fillId="0" borderId="0" xfId="14" applyFont="1" applyFill="1" applyAlignment="1">
      <alignment horizontal="center" vertical="center" wrapText="1"/>
    </xf>
    <xf numFmtId="0" fontId="17" fillId="0" borderId="0" xfId="14" applyFont="1" applyFill="1" applyAlignment="1">
      <alignment horizontal="center" vertical="center" wrapText="1"/>
    </xf>
  </cellXfs>
  <cellStyles count="28"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17" xfId="12"/>
    <cellStyle name="S18" xfId="13"/>
    <cellStyle name="S19" xfId="14"/>
    <cellStyle name="S2" xfId="15"/>
    <cellStyle name="S20" xfId="16"/>
    <cellStyle name="S21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Обычный" xfId="0" builtinId="0"/>
    <cellStyle name="Обычный 2" xfId="25"/>
    <cellStyle name="Обычный 3" xfId="26"/>
    <cellStyle name="Обычный_Книга1" xfId="1"/>
    <cellStyle name="Обычный_Лот Синегорск 09" xfId="2"/>
    <cellStyle name="Процентны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a\zkh\&#1056;&#1040;&#1041;&#1054;&#1063;&#1040;&#1071;%20&#1055;&#1040;&#1055;&#1050;&#1040;\&#1058;&#1040;&#1056;&#1048;&#1060;%202010-2011,%20&#1055;&#1088;&#1080;&#1083;&#1086;&#1078;&#1077;&#1085;&#1080;&#1103;%20&#1082;%20&#1076;&#1086;&#1075;&#1086;&#1074;&#1086;&#1088;&#1091;%20&#1091;&#1087;&#1088;&#1072;&#1074;&#1083;&#1077;&#1085;&#1080;&#1103;\3%20&#1074;&#1080;&#1076;&#1072;%20&#1073;&#1083;&#1072;&#1075;\&#1043;&#1086;&#1088;&#1100;&#1082;&#1086;&#1075;&#1086;\&#1043;&#1086;&#1088;&#1100;&#1082;&#1086;&#1075;&#1086;%205%20-%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-а"/>
      <sheetName val="Горького 26-а"/>
      <sheetName val="26"/>
      <sheetName val="Горького 26"/>
      <sheetName val="25-а"/>
      <sheetName val="Горького 25-а"/>
      <sheetName val="24"/>
      <sheetName val="Горького 24"/>
      <sheetName val="22"/>
      <sheetName val="Горького 22"/>
      <sheetName val="20"/>
      <sheetName val="Горького 20"/>
      <sheetName val="18"/>
      <sheetName val="Горького 18"/>
      <sheetName val="16"/>
      <sheetName val="Горького 16"/>
      <sheetName val="14"/>
      <sheetName val="Горького 14"/>
      <sheetName val="12"/>
      <sheetName val="Горького 12"/>
      <sheetName val="10-б"/>
      <sheetName val="Горького 10-Б"/>
      <sheetName val="10-а"/>
      <sheetName val="Горького 10-а"/>
      <sheetName val="10"/>
      <sheetName val="Горького 10"/>
      <sheetName val="5-а"/>
      <sheetName val="Горького 5-а"/>
      <sheetName val="5"/>
      <sheetName val="Горького 5"/>
      <sheetName val="Корень 19,67"/>
    </sheetNames>
    <sheetDataSet>
      <sheetData sheetId="0"/>
      <sheetData sheetId="1">
        <row r="6">
          <cell r="D6">
            <v>657.2</v>
          </cell>
        </row>
      </sheetData>
      <sheetData sheetId="2"/>
      <sheetData sheetId="3">
        <row r="6">
          <cell r="D6">
            <v>586.9</v>
          </cell>
        </row>
      </sheetData>
      <sheetData sheetId="4"/>
      <sheetData sheetId="5"/>
      <sheetData sheetId="6"/>
      <sheetData sheetId="7">
        <row r="6">
          <cell r="D6">
            <v>593</v>
          </cell>
        </row>
      </sheetData>
      <sheetData sheetId="8"/>
      <sheetData sheetId="9"/>
      <sheetData sheetId="10"/>
      <sheetData sheetId="11"/>
      <sheetData sheetId="12"/>
      <sheetData sheetId="13">
        <row r="6">
          <cell r="D6">
            <v>596.5</v>
          </cell>
        </row>
      </sheetData>
      <sheetData sheetId="14"/>
      <sheetData sheetId="15">
        <row r="6">
          <cell r="D6">
            <v>594.4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D6">
            <v>603.1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view="pageBreakPreview" topLeftCell="A107" zoomScaleSheetLayoutView="100" workbookViewId="0">
      <selection activeCell="E119" sqref="E119"/>
    </sheetView>
  </sheetViews>
  <sheetFormatPr defaultRowHeight="12.75" x14ac:dyDescent="0.25"/>
  <cols>
    <col min="1" max="1" width="4" style="23" customWidth="1"/>
    <col min="2" max="2" width="22.28515625" style="3" customWidth="1"/>
    <col min="3" max="3" width="33.7109375" style="3" customWidth="1"/>
    <col min="4" max="4" width="9.7109375" style="3" customWidth="1"/>
    <col min="5" max="5" width="10" style="3" customWidth="1"/>
    <col min="6" max="6" width="13" style="3" customWidth="1"/>
    <col min="7" max="7" width="10.140625" style="3" bestFit="1" customWidth="1"/>
    <col min="8" max="9" width="5.5703125" style="3" bestFit="1" customWidth="1"/>
    <col min="10" max="10" width="4.5703125" style="3" bestFit="1" customWidth="1"/>
    <col min="11" max="16384" width="9.140625" style="3"/>
  </cols>
  <sheetData>
    <row r="1" spans="1:6" ht="12.75" hidden="1" customHeight="1" x14ac:dyDescent="0.25">
      <c r="A1" s="1"/>
      <c r="B1" s="124" t="s">
        <v>0</v>
      </c>
      <c r="C1" s="124"/>
      <c r="D1" s="124"/>
      <c r="E1" s="124"/>
      <c r="F1" s="2"/>
    </row>
    <row r="2" spans="1:6" ht="12.75" hidden="1" customHeight="1" x14ac:dyDescent="0.25">
      <c r="A2" s="1"/>
      <c r="B2" s="124"/>
      <c r="C2" s="124"/>
      <c r="D2" s="124"/>
      <c r="E2" s="124"/>
      <c r="F2" s="2"/>
    </row>
    <row r="3" spans="1:6" ht="12.75" hidden="1" customHeight="1" x14ac:dyDescent="0.25">
      <c r="A3" s="1"/>
      <c r="B3" s="2"/>
      <c r="C3" s="2"/>
      <c r="D3" s="2"/>
      <c r="E3" s="2"/>
      <c r="F3" s="2"/>
    </row>
    <row r="4" spans="1:6" ht="76.5" hidden="1" customHeight="1" x14ac:dyDescent="0.25">
      <c r="A4" s="4" t="s">
        <v>1</v>
      </c>
      <c r="B4" s="5" t="s">
        <v>2</v>
      </c>
      <c r="C4" s="5"/>
      <c r="D4" s="5"/>
      <c r="E4" s="6" t="s">
        <v>3</v>
      </c>
      <c r="F4" s="5" t="s">
        <v>4</v>
      </c>
    </row>
    <row r="5" spans="1:6" ht="25.5" hidden="1" customHeight="1" x14ac:dyDescent="0.25">
      <c r="A5" s="4" t="s">
        <v>5</v>
      </c>
      <c r="B5" s="5" t="s">
        <v>6</v>
      </c>
      <c r="C5" s="5"/>
      <c r="D5" s="5"/>
      <c r="E5" s="6">
        <v>2.0699999999999998</v>
      </c>
      <c r="F5" s="7"/>
    </row>
    <row r="6" spans="1:6" ht="25.5" hidden="1" customHeight="1" x14ac:dyDescent="0.25">
      <c r="A6" s="4" t="s">
        <v>7</v>
      </c>
      <c r="B6" s="5" t="s">
        <v>8</v>
      </c>
      <c r="C6" s="5"/>
      <c r="D6" s="5"/>
      <c r="E6" s="6">
        <v>4.99</v>
      </c>
      <c r="F6" s="7"/>
    </row>
    <row r="7" spans="1:6" ht="25.5" hidden="1" customHeight="1" x14ac:dyDescent="0.25">
      <c r="A7" s="4" t="s">
        <v>9</v>
      </c>
      <c r="B7" s="5" t="s">
        <v>10</v>
      </c>
      <c r="C7" s="5"/>
      <c r="D7" s="5"/>
      <c r="E7" s="6">
        <v>3.56</v>
      </c>
      <c r="F7" s="7"/>
    </row>
    <row r="8" spans="1:6" ht="51" hidden="1" customHeight="1" x14ac:dyDescent="0.25">
      <c r="A8" s="4" t="s">
        <v>11</v>
      </c>
      <c r="B8" s="5" t="s">
        <v>12</v>
      </c>
      <c r="C8" s="5"/>
      <c r="D8" s="5"/>
      <c r="E8" s="6">
        <v>0</v>
      </c>
      <c r="F8" s="7"/>
    </row>
    <row r="9" spans="1:6" ht="25.5" hidden="1" customHeight="1" x14ac:dyDescent="0.25">
      <c r="A9" s="4" t="s">
        <v>13</v>
      </c>
      <c r="B9" s="5" t="s">
        <v>14</v>
      </c>
      <c r="C9" s="5"/>
      <c r="D9" s="5"/>
      <c r="E9" s="6">
        <v>0.05</v>
      </c>
      <c r="F9" s="7"/>
    </row>
    <row r="10" spans="1:6" ht="12.75" hidden="1" customHeight="1" x14ac:dyDescent="0.25">
      <c r="A10" s="4" t="s">
        <v>15</v>
      </c>
      <c r="B10" s="5" t="s">
        <v>16</v>
      </c>
      <c r="C10" s="5"/>
      <c r="D10" s="5"/>
      <c r="E10" s="6">
        <v>0.09</v>
      </c>
      <c r="F10" s="7"/>
    </row>
    <row r="11" spans="1:6" ht="38.25" hidden="1" customHeight="1" x14ac:dyDescent="0.25">
      <c r="A11" s="4" t="s">
        <v>17</v>
      </c>
      <c r="B11" s="5" t="s">
        <v>18</v>
      </c>
      <c r="C11" s="5"/>
      <c r="D11" s="5"/>
      <c r="E11" s="6">
        <v>0.25</v>
      </c>
      <c r="F11" s="7"/>
    </row>
    <row r="12" spans="1:6" ht="25.5" hidden="1" customHeight="1" x14ac:dyDescent="0.25">
      <c r="A12" s="4" t="s">
        <v>19</v>
      </c>
      <c r="B12" s="5" t="s">
        <v>20</v>
      </c>
      <c r="C12" s="5"/>
      <c r="D12" s="5"/>
      <c r="E12" s="6">
        <v>0</v>
      </c>
      <c r="F12" s="7"/>
    </row>
    <row r="13" spans="1:6" ht="12.75" hidden="1" customHeight="1" x14ac:dyDescent="0.25">
      <c r="A13" s="4"/>
      <c r="B13" s="8" t="s">
        <v>21</v>
      </c>
      <c r="C13" s="8"/>
      <c r="D13" s="8"/>
      <c r="E13" s="6">
        <v>0</v>
      </c>
      <c r="F13" s="7"/>
    </row>
    <row r="14" spans="1:6" ht="12.75" hidden="1" customHeight="1" x14ac:dyDescent="0.25">
      <c r="A14" s="4" t="s">
        <v>22</v>
      </c>
      <c r="B14" s="8" t="s">
        <v>23</v>
      </c>
      <c r="C14" s="8"/>
      <c r="D14" s="8"/>
      <c r="E14" s="6">
        <v>0.54</v>
      </c>
      <c r="F14" s="7"/>
    </row>
    <row r="15" spans="1:6" ht="25.5" hidden="1" customHeight="1" x14ac:dyDescent="0.25">
      <c r="A15" s="4" t="s">
        <v>24</v>
      </c>
      <c r="B15" s="5" t="s">
        <v>25</v>
      </c>
      <c r="C15" s="5"/>
      <c r="D15" s="5"/>
      <c r="E15" s="6">
        <v>0.05</v>
      </c>
      <c r="F15" s="7"/>
    </row>
    <row r="16" spans="1:6" ht="25.5" hidden="1" customHeight="1" x14ac:dyDescent="0.25">
      <c r="A16" s="4" t="s">
        <v>26</v>
      </c>
      <c r="B16" s="5" t="s">
        <v>27</v>
      </c>
      <c r="C16" s="5"/>
      <c r="D16" s="5"/>
      <c r="E16" s="6">
        <v>0.26</v>
      </c>
      <c r="F16" s="7"/>
    </row>
    <row r="17" spans="1:7" ht="22.5" hidden="1" customHeight="1" x14ac:dyDescent="0.25">
      <c r="A17" s="4" t="s">
        <v>28</v>
      </c>
      <c r="B17" s="5" t="s">
        <v>29</v>
      </c>
      <c r="C17" s="5"/>
      <c r="D17" s="5"/>
      <c r="E17" s="6">
        <v>5.23</v>
      </c>
      <c r="F17" s="7"/>
    </row>
    <row r="18" spans="1:7" ht="25.5" hidden="1" customHeight="1" x14ac:dyDescent="0.25">
      <c r="A18" s="3"/>
      <c r="B18" s="9" t="s">
        <v>30</v>
      </c>
      <c r="C18" s="9"/>
      <c r="D18" s="9"/>
      <c r="E18" s="6">
        <v>0</v>
      </c>
      <c r="F18" s="7"/>
    </row>
    <row r="19" spans="1:7" ht="38.25" hidden="1" customHeight="1" x14ac:dyDescent="0.25">
      <c r="A19" s="4" t="s">
        <v>31</v>
      </c>
      <c r="B19" s="5" t="s">
        <v>32</v>
      </c>
      <c r="C19" s="5"/>
      <c r="D19" s="5"/>
      <c r="E19" s="6">
        <v>0.65</v>
      </c>
      <c r="F19" s="7"/>
    </row>
    <row r="20" spans="1:7" ht="25.5" hidden="1" customHeight="1" x14ac:dyDescent="0.25">
      <c r="A20" s="4" t="s">
        <v>33</v>
      </c>
      <c r="B20" s="5" t="s">
        <v>34</v>
      </c>
      <c r="C20" s="5"/>
      <c r="D20" s="5"/>
      <c r="E20" s="6">
        <v>1.04</v>
      </c>
      <c r="F20" s="7"/>
    </row>
    <row r="21" spans="1:7" ht="12.75" hidden="1" customHeight="1" x14ac:dyDescent="0.25">
      <c r="A21" s="4" t="s">
        <v>35</v>
      </c>
      <c r="B21" s="5" t="s">
        <v>36</v>
      </c>
      <c r="C21" s="5"/>
      <c r="D21" s="5"/>
      <c r="E21" s="6">
        <v>0.95</v>
      </c>
      <c r="F21" s="7"/>
    </row>
    <row r="22" spans="1:7" ht="38.25" hidden="1" customHeight="1" x14ac:dyDescent="0.25">
      <c r="A22" s="10" t="s">
        <v>37</v>
      </c>
      <c r="B22" s="11" t="s">
        <v>38</v>
      </c>
      <c r="C22" s="11"/>
      <c r="D22" s="11"/>
      <c r="E22" s="6">
        <v>1.05</v>
      </c>
      <c r="F22" s="7"/>
    </row>
    <row r="23" spans="1:7" ht="51" hidden="1" customHeight="1" x14ac:dyDescent="0.25">
      <c r="A23" s="12" t="s">
        <v>39</v>
      </c>
      <c r="B23" s="11" t="s">
        <v>40</v>
      </c>
      <c r="C23" s="11"/>
      <c r="D23" s="11"/>
      <c r="E23" s="6">
        <v>3.49</v>
      </c>
      <c r="F23" s="7"/>
      <c r="G23" s="3" t="s">
        <v>41</v>
      </c>
    </row>
    <row r="24" spans="1:7" ht="12.75" hidden="1" customHeight="1" x14ac:dyDescent="0.25">
      <c r="A24" s="3"/>
      <c r="B24" s="9" t="s">
        <v>42</v>
      </c>
      <c r="C24" s="9"/>
      <c r="D24" s="9"/>
      <c r="E24" s="6">
        <v>0</v>
      </c>
      <c r="F24" s="7"/>
    </row>
    <row r="25" spans="1:7" ht="12.75" hidden="1" customHeight="1" x14ac:dyDescent="0.25">
      <c r="A25" s="4" t="s">
        <v>43</v>
      </c>
      <c r="B25" s="5" t="s">
        <v>44</v>
      </c>
      <c r="C25" s="5"/>
      <c r="D25" s="5"/>
      <c r="E25" s="6">
        <v>0</v>
      </c>
      <c r="F25" s="7"/>
    </row>
    <row r="26" spans="1:7" ht="12.75" hidden="1" customHeight="1" x14ac:dyDescent="0.25">
      <c r="A26" s="4" t="s">
        <v>45</v>
      </c>
      <c r="B26" s="5" t="s">
        <v>46</v>
      </c>
      <c r="C26" s="5"/>
      <c r="D26" s="5"/>
      <c r="E26" s="6">
        <v>0</v>
      </c>
      <c r="F26" s="7"/>
    </row>
    <row r="27" spans="1:7" ht="12.75" hidden="1" customHeight="1" x14ac:dyDescent="0.25">
      <c r="A27" s="4" t="s">
        <v>47</v>
      </c>
      <c r="B27" s="5" t="s">
        <v>48</v>
      </c>
      <c r="C27" s="5"/>
      <c r="D27" s="5"/>
      <c r="E27" s="6">
        <v>0</v>
      </c>
      <c r="F27" s="7"/>
    </row>
    <row r="28" spans="1:7" ht="12.75" hidden="1" customHeight="1" x14ac:dyDescent="0.25">
      <c r="A28" s="13"/>
      <c r="B28" s="8" t="s">
        <v>49</v>
      </c>
      <c r="C28" s="8"/>
      <c r="D28" s="8"/>
      <c r="E28" s="14">
        <f>SUM(E5:E27)</f>
        <v>24.270000000000003</v>
      </c>
      <c r="F28" s="8"/>
    </row>
    <row r="29" spans="1:7" ht="12.75" hidden="1" customHeight="1" x14ac:dyDescent="0.25">
      <c r="A29" s="13"/>
      <c r="B29" s="8" t="s">
        <v>50</v>
      </c>
      <c r="C29" s="8"/>
      <c r="D29" s="8"/>
      <c r="E29" s="14">
        <f>E28*1.18</f>
        <v>28.638600000000004</v>
      </c>
      <c r="F29" s="8"/>
    </row>
    <row r="30" spans="1:7" ht="12.75" hidden="1" customHeight="1" x14ac:dyDescent="0.25">
      <c r="A30" s="15"/>
      <c r="B30" s="16"/>
      <c r="C30" s="16"/>
      <c r="D30" s="16"/>
      <c r="E30" s="17"/>
      <c r="F30" s="16"/>
    </row>
    <row r="31" spans="1:7" ht="12.75" hidden="1" customHeight="1" x14ac:dyDescent="0.25">
      <c r="A31" s="15"/>
      <c r="B31" s="16"/>
      <c r="C31" s="16"/>
      <c r="D31" s="16"/>
      <c r="E31" s="17"/>
      <c r="F31" s="16"/>
    </row>
    <row r="32" spans="1:7" ht="12.75" hidden="1" customHeight="1" x14ac:dyDescent="0.25">
      <c r="A32" s="15"/>
      <c r="B32" s="16"/>
      <c r="C32" s="16"/>
      <c r="D32" s="16"/>
      <c r="E32" s="17"/>
      <c r="F32" s="16"/>
    </row>
    <row r="33" spans="1:6" ht="12.75" hidden="1" customHeight="1" x14ac:dyDescent="0.25">
      <c r="A33" s="15"/>
      <c r="B33" s="16"/>
      <c r="C33" s="16"/>
      <c r="D33" s="16"/>
      <c r="E33" s="17"/>
      <c r="F33" s="16"/>
    </row>
    <row r="34" spans="1:6" ht="12.75" hidden="1" customHeight="1" x14ac:dyDescent="0.25">
      <c r="A34" s="15"/>
      <c r="B34" s="18"/>
      <c r="C34" s="18"/>
      <c r="D34" s="18"/>
      <c r="E34" s="19"/>
      <c r="F34" s="18"/>
    </row>
    <row r="35" spans="1:6" ht="12.75" hidden="1" customHeight="1" x14ac:dyDescent="0.25">
      <c r="A35" s="20"/>
      <c r="B35" s="2"/>
      <c r="C35" s="2"/>
      <c r="D35" s="2"/>
      <c r="E35" s="2"/>
      <c r="F35" s="2"/>
    </row>
    <row r="36" spans="1:6" ht="12.75" hidden="1" customHeight="1" x14ac:dyDescent="0.25">
      <c r="A36" s="1"/>
      <c r="B36" s="2"/>
      <c r="C36" s="2"/>
      <c r="D36" s="2"/>
      <c r="E36" s="2"/>
      <c r="F36" s="2"/>
    </row>
    <row r="37" spans="1:6" ht="12.75" hidden="1" customHeight="1" x14ac:dyDescent="0.25">
      <c r="A37" s="1"/>
      <c r="B37" s="2"/>
      <c r="C37" s="2"/>
      <c r="D37" s="2"/>
      <c r="E37" s="2"/>
      <c r="F37" s="2"/>
    </row>
    <row r="38" spans="1:6" ht="12.75" hidden="1" customHeight="1" x14ac:dyDescent="0.25">
      <c r="A38" s="1"/>
      <c r="B38" s="2"/>
      <c r="C38" s="2"/>
      <c r="D38" s="2"/>
      <c r="E38" s="2"/>
      <c r="F38" s="2"/>
    </row>
    <row r="39" spans="1:6" ht="12.75" hidden="1" customHeight="1" x14ac:dyDescent="0.25">
      <c r="A39" s="1"/>
      <c r="B39" s="2"/>
      <c r="C39" s="2"/>
      <c r="D39" s="2"/>
      <c r="E39" s="2"/>
      <c r="F39" s="2"/>
    </row>
    <row r="40" spans="1:6" ht="12.75" hidden="1" customHeight="1" x14ac:dyDescent="0.25">
      <c r="A40" s="1"/>
      <c r="B40" s="2"/>
      <c r="C40" s="2"/>
      <c r="D40" s="2"/>
      <c r="E40" s="2"/>
      <c r="F40" s="2"/>
    </row>
    <row r="41" spans="1:6" ht="12.75" hidden="1" customHeight="1" x14ac:dyDescent="0.25">
      <c r="A41" s="1"/>
      <c r="B41" s="2"/>
      <c r="C41" s="2"/>
      <c r="D41" s="2"/>
      <c r="E41" s="2"/>
      <c r="F41" s="2"/>
    </row>
    <row r="42" spans="1:6" ht="12.75" hidden="1" customHeight="1" x14ac:dyDescent="0.25">
      <c r="A42" s="1"/>
      <c r="B42" s="2"/>
      <c r="C42" s="2"/>
      <c r="D42" s="2"/>
      <c r="E42" s="2"/>
      <c r="F42" s="2"/>
    </row>
    <row r="43" spans="1:6" ht="12.75" hidden="1" customHeight="1" x14ac:dyDescent="0.25">
      <c r="A43" s="1"/>
      <c r="B43" s="2"/>
      <c r="C43" s="2"/>
      <c r="D43" s="2"/>
      <c r="E43" s="2"/>
      <c r="F43" s="2"/>
    </row>
    <row r="44" spans="1:6" ht="12.75" hidden="1" customHeight="1" x14ac:dyDescent="0.25">
      <c r="A44" s="21"/>
      <c r="B44" s="22"/>
      <c r="C44" s="22"/>
      <c r="D44" s="22"/>
      <c r="E44" s="22"/>
      <c r="F44" s="22"/>
    </row>
    <row r="45" spans="1:6" ht="12.75" hidden="1" customHeight="1" x14ac:dyDescent="0.25">
      <c r="A45" s="21"/>
      <c r="B45" s="22"/>
      <c r="C45" s="22"/>
      <c r="D45" s="22"/>
      <c r="E45" s="22"/>
      <c r="F45" s="22"/>
    </row>
    <row r="46" spans="1:6" ht="12.75" hidden="1" customHeight="1" x14ac:dyDescent="0.25">
      <c r="A46" s="21"/>
      <c r="B46" s="22"/>
      <c r="C46" s="22"/>
      <c r="D46" s="22"/>
      <c r="E46" s="22"/>
      <c r="F46" s="22"/>
    </row>
    <row r="47" spans="1:6" ht="12.75" hidden="1" customHeight="1" x14ac:dyDescent="0.25">
      <c r="A47" s="21"/>
      <c r="B47" s="22"/>
      <c r="C47" s="22"/>
      <c r="D47" s="22"/>
      <c r="E47" s="22"/>
      <c r="F47" s="22"/>
    </row>
    <row r="48" spans="1:6" ht="12.75" hidden="1" customHeight="1" x14ac:dyDescent="0.25"/>
    <row r="49" spans="1:6" ht="12.75" hidden="1" customHeight="1" x14ac:dyDescent="0.25">
      <c r="A49" s="125" t="s">
        <v>51</v>
      </c>
      <c r="B49" s="125"/>
      <c r="C49" s="125"/>
      <c r="D49" s="125"/>
      <c r="E49" s="125"/>
      <c r="F49" s="125"/>
    </row>
    <row r="50" spans="1:6" ht="12.75" hidden="1" customHeight="1" x14ac:dyDescent="0.25">
      <c r="A50" s="125" t="s">
        <v>52</v>
      </c>
      <c r="B50" s="125"/>
      <c r="C50" s="125"/>
      <c r="D50" s="125"/>
      <c r="E50" s="125"/>
      <c r="F50" s="125"/>
    </row>
    <row r="51" spans="1:6" ht="12.75" hidden="1" customHeight="1" x14ac:dyDescent="0.25">
      <c r="A51" s="125" t="s">
        <v>53</v>
      </c>
      <c r="B51" s="125"/>
      <c r="C51" s="125"/>
      <c r="D51" s="125"/>
      <c r="E51" s="125"/>
      <c r="F51" s="125"/>
    </row>
    <row r="52" spans="1:6" ht="12.75" hidden="1" customHeight="1" x14ac:dyDescent="0.25">
      <c r="A52" s="126" t="s">
        <v>54</v>
      </c>
      <c r="B52" s="126"/>
      <c r="C52" s="126"/>
      <c r="D52" s="126"/>
      <c r="E52" s="126"/>
      <c r="F52" s="126"/>
    </row>
    <row r="53" spans="1:6" ht="12.75" hidden="1" customHeight="1" x14ac:dyDescent="0.25">
      <c r="B53" s="24" t="s">
        <v>55</v>
      </c>
      <c r="C53" s="24"/>
      <c r="D53" s="24"/>
      <c r="E53" s="10">
        <v>1018.54</v>
      </c>
      <c r="F53" s="25"/>
    </row>
    <row r="54" spans="1:6" ht="12.75" hidden="1" customHeight="1" x14ac:dyDescent="0.25">
      <c r="B54" s="24"/>
      <c r="C54" s="24"/>
      <c r="D54" s="24"/>
      <c r="E54" s="10"/>
      <c r="F54" s="25"/>
    </row>
    <row r="55" spans="1:6" ht="76.5" hidden="1" customHeight="1" x14ac:dyDescent="0.25">
      <c r="A55" s="4" t="s">
        <v>1</v>
      </c>
      <c r="B55" s="26" t="s">
        <v>2</v>
      </c>
      <c r="C55" s="26"/>
      <c r="D55" s="26"/>
      <c r="E55" s="27" t="s">
        <v>3</v>
      </c>
      <c r="F55" s="26" t="s">
        <v>4</v>
      </c>
    </row>
    <row r="56" spans="1:6" ht="25.5" hidden="1" customHeight="1" x14ac:dyDescent="0.25">
      <c r="A56" s="4" t="s">
        <v>56</v>
      </c>
      <c r="B56" s="5" t="s">
        <v>6</v>
      </c>
      <c r="C56" s="5"/>
      <c r="D56" s="5"/>
      <c r="E56" s="27">
        <f t="shared" ref="E56:E80" si="0">E5</f>
        <v>2.0699999999999998</v>
      </c>
      <c r="F56" s="7">
        <f t="shared" ref="F56:F78" si="1">$E$53*E56*12</f>
        <v>25300.533599999995</v>
      </c>
    </row>
    <row r="57" spans="1:6" ht="38.25" hidden="1" customHeight="1" x14ac:dyDescent="0.25">
      <c r="A57" s="4" t="s">
        <v>57</v>
      </c>
      <c r="B57" s="5" t="s">
        <v>8</v>
      </c>
      <c r="C57" s="5"/>
      <c r="D57" s="5"/>
      <c r="E57" s="27">
        <f t="shared" si="0"/>
        <v>4.99</v>
      </c>
      <c r="F57" s="7">
        <f t="shared" si="1"/>
        <v>60990.175200000005</v>
      </c>
    </row>
    <row r="58" spans="1:6" ht="12.75" hidden="1" customHeight="1" x14ac:dyDescent="0.25">
      <c r="A58" s="4" t="s">
        <v>58</v>
      </c>
      <c r="B58" s="5" t="s">
        <v>10</v>
      </c>
      <c r="C58" s="5"/>
      <c r="D58" s="5"/>
      <c r="E58" s="27">
        <f t="shared" si="0"/>
        <v>3.56</v>
      </c>
      <c r="F58" s="7">
        <f t="shared" si="1"/>
        <v>43512.0288</v>
      </c>
    </row>
    <row r="59" spans="1:6" ht="51" hidden="1" customHeight="1" x14ac:dyDescent="0.25">
      <c r="A59" s="4" t="s">
        <v>59</v>
      </c>
      <c r="B59" s="5" t="s">
        <v>12</v>
      </c>
      <c r="C59" s="5"/>
      <c r="D59" s="5"/>
      <c r="E59" s="27">
        <f t="shared" si="0"/>
        <v>0</v>
      </c>
      <c r="F59" s="7">
        <f t="shared" si="1"/>
        <v>0</v>
      </c>
    </row>
    <row r="60" spans="1:6" ht="12.75" hidden="1" customHeight="1" x14ac:dyDescent="0.25">
      <c r="A60" s="4" t="s">
        <v>60</v>
      </c>
      <c r="B60" s="5" t="s">
        <v>14</v>
      </c>
      <c r="C60" s="5"/>
      <c r="D60" s="5"/>
      <c r="E60" s="27">
        <f t="shared" si="0"/>
        <v>0.05</v>
      </c>
      <c r="F60" s="7">
        <f t="shared" si="1"/>
        <v>611.12400000000002</v>
      </c>
    </row>
    <row r="61" spans="1:6" ht="12.75" hidden="1" customHeight="1" x14ac:dyDescent="0.25">
      <c r="A61" s="4" t="s">
        <v>15</v>
      </c>
      <c r="B61" s="5" t="s">
        <v>16</v>
      </c>
      <c r="C61" s="5"/>
      <c r="D61" s="5"/>
      <c r="E61" s="27">
        <f t="shared" si="0"/>
        <v>0.09</v>
      </c>
      <c r="F61" s="7">
        <f t="shared" si="1"/>
        <v>1100.0232000000001</v>
      </c>
    </row>
    <row r="62" spans="1:6" ht="38.25" hidden="1" customHeight="1" x14ac:dyDescent="0.25">
      <c r="A62" s="4" t="s">
        <v>17</v>
      </c>
      <c r="B62" s="5" t="s">
        <v>18</v>
      </c>
      <c r="C62" s="5"/>
      <c r="D62" s="5"/>
      <c r="E62" s="27">
        <f t="shared" si="0"/>
        <v>0.25</v>
      </c>
      <c r="F62" s="7">
        <f t="shared" si="1"/>
        <v>3055.62</v>
      </c>
    </row>
    <row r="63" spans="1:6" ht="25.5" hidden="1" customHeight="1" x14ac:dyDescent="0.25">
      <c r="A63" s="4" t="s">
        <v>19</v>
      </c>
      <c r="B63" s="5" t="s">
        <v>20</v>
      </c>
      <c r="C63" s="5"/>
      <c r="D63" s="5"/>
      <c r="E63" s="27">
        <f t="shared" si="0"/>
        <v>0</v>
      </c>
      <c r="F63" s="7">
        <f t="shared" si="1"/>
        <v>0</v>
      </c>
    </row>
    <row r="64" spans="1:6" ht="12.75" hidden="1" customHeight="1" x14ac:dyDescent="0.25">
      <c r="A64" s="4"/>
      <c r="B64" s="8" t="s">
        <v>21</v>
      </c>
      <c r="C64" s="8"/>
      <c r="D64" s="8"/>
      <c r="E64" s="27">
        <f t="shared" si="0"/>
        <v>0</v>
      </c>
      <c r="F64" s="7">
        <f t="shared" si="1"/>
        <v>0</v>
      </c>
    </row>
    <row r="65" spans="1:6" ht="12.75" hidden="1" customHeight="1" x14ac:dyDescent="0.25">
      <c r="A65" s="4" t="s">
        <v>22</v>
      </c>
      <c r="B65" s="8" t="s">
        <v>23</v>
      </c>
      <c r="C65" s="8"/>
      <c r="D65" s="8"/>
      <c r="E65" s="27">
        <f t="shared" si="0"/>
        <v>0.54</v>
      </c>
      <c r="F65" s="7">
        <f t="shared" si="1"/>
        <v>6600.1392000000005</v>
      </c>
    </row>
    <row r="66" spans="1:6" ht="25.5" hidden="1" customHeight="1" x14ac:dyDescent="0.25">
      <c r="A66" s="4" t="s">
        <v>24</v>
      </c>
      <c r="B66" s="5" t="s">
        <v>25</v>
      </c>
      <c r="C66" s="5"/>
      <c r="D66" s="5"/>
      <c r="E66" s="27">
        <f t="shared" si="0"/>
        <v>0.05</v>
      </c>
      <c r="F66" s="7">
        <f t="shared" si="1"/>
        <v>611.12400000000002</v>
      </c>
    </row>
    <row r="67" spans="1:6" ht="25.5" hidden="1" customHeight="1" x14ac:dyDescent="0.25">
      <c r="A67" s="4" t="s">
        <v>26</v>
      </c>
      <c r="B67" s="5" t="s">
        <v>27</v>
      </c>
      <c r="C67" s="5"/>
      <c r="D67" s="5"/>
      <c r="E67" s="27">
        <f t="shared" si="0"/>
        <v>0.26</v>
      </c>
      <c r="F67" s="7">
        <f t="shared" si="1"/>
        <v>3177.8447999999999</v>
      </c>
    </row>
    <row r="68" spans="1:6" ht="25.5" hidden="1" customHeight="1" x14ac:dyDescent="0.25">
      <c r="A68" s="4" t="s">
        <v>28</v>
      </c>
      <c r="B68" s="5" t="s">
        <v>29</v>
      </c>
      <c r="C68" s="5"/>
      <c r="D68" s="5"/>
      <c r="E68" s="27">
        <f t="shared" si="0"/>
        <v>5.23</v>
      </c>
      <c r="F68" s="7">
        <f t="shared" si="1"/>
        <v>63923.570400000004</v>
      </c>
    </row>
    <row r="69" spans="1:6" ht="76.5" hidden="1" customHeight="1" x14ac:dyDescent="0.25">
      <c r="A69" s="8"/>
      <c r="B69" s="5" t="s">
        <v>30</v>
      </c>
      <c r="C69" s="5"/>
      <c r="D69" s="5"/>
      <c r="E69" s="27">
        <f t="shared" si="0"/>
        <v>0</v>
      </c>
      <c r="F69" s="7">
        <f t="shared" si="1"/>
        <v>0</v>
      </c>
    </row>
    <row r="70" spans="1:6" ht="38.25" hidden="1" customHeight="1" x14ac:dyDescent="0.25">
      <c r="A70" s="4" t="s">
        <v>31</v>
      </c>
      <c r="B70" s="5" t="s">
        <v>32</v>
      </c>
      <c r="C70" s="5"/>
      <c r="D70" s="5"/>
      <c r="E70" s="27">
        <f t="shared" si="0"/>
        <v>0.65</v>
      </c>
      <c r="F70" s="7">
        <f t="shared" si="1"/>
        <v>7944.612000000001</v>
      </c>
    </row>
    <row r="71" spans="1:6" ht="12.75" hidden="1" customHeight="1" x14ac:dyDescent="0.25">
      <c r="A71" s="4" t="s">
        <v>33</v>
      </c>
      <c r="B71" s="5" t="s">
        <v>34</v>
      </c>
      <c r="C71" s="5"/>
      <c r="D71" s="5"/>
      <c r="E71" s="27">
        <f t="shared" si="0"/>
        <v>1.04</v>
      </c>
      <c r="F71" s="7">
        <f t="shared" si="1"/>
        <v>12711.379199999999</v>
      </c>
    </row>
    <row r="72" spans="1:6" ht="25.5" hidden="1" customHeight="1" x14ac:dyDescent="0.25">
      <c r="A72" s="4" t="s">
        <v>35</v>
      </c>
      <c r="B72" s="5" t="s">
        <v>36</v>
      </c>
      <c r="C72" s="5"/>
      <c r="D72" s="5"/>
      <c r="E72" s="27">
        <f t="shared" si="0"/>
        <v>0.95</v>
      </c>
      <c r="F72" s="7">
        <f t="shared" si="1"/>
        <v>11611.356</v>
      </c>
    </row>
    <row r="73" spans="1:6" ht="38.25" hidden="1" customHeight="1" x14ac:dyDescent="0.25">
      <c r="A73" s="12" t="s">
        <v>37</v>
      </c>
      <c r="B73" s="11" t="s">
        <v>38</v>
      </c>
      <c r="C73" s="11"/>
      <c r="D73" s="11"/>
      <c r="E73" s="27">
        <f t="shared" si="0"/>
        <v>1.05</v>
      </c>
      <c r="F73" s="7">
        <f t="shared" si="1"/>
        <v>12833.604000000001</v>
      </c>
    </row>
    <row r="74" spans="1:6" ht="12.75" hidden="1" customHeight="1" x14ac:dyDescent="0.25">
      <c r="A74" s="12" t="s">
        <v>39</v>
      </c>
      <c r="B74" s="11" t="s">
        <v>40</v>
      </c>
      <c r="C74" s="11"/>
      <c r="D74" s="11"/>
      <c r="E74" s="27">
        <f t="shared" si="0"/>
        <v>3.49</v>
      </c>
      <c r="F74" s="7">
        <f t="shared" si="1"/>
        <v>42656.455199999997</v>
      </c>
    </row>
    <row r="75" spans="1:6" ht="12.75" hidden="1" customHeight="1" x14ac:dyDescent="0.25">
      <c r="A75" s="8"/>
      <c r="B75" s="5" t="s">
        <v>42</v>
      </c>
      <c r="C75" s="5"/>
      <c r="D75" s="5"/>
      <c r="E75" s="27">
        <f t="shared" si="0"/>
        <v>0</v>
      </c>
      <c r="F75" s="7">
        <f t="shared" si="1"/>
        <v>0</v>
      </c>
    </row>
    <row r="76" spans="1:6" ht="12.75" hidden="1" customHeight="1" x14ac:dyDescent="0.25">
      <c r="A76" s="4" t="s">
        <v>43</v>
      </c>
      <c r="B76" s="5" t="s">
        <v>44</v>
      </c>
      <c r="C76" s="5"/>
      <c r="D76" s="5"/>
      <c r="E76" s="27">
        <f t="shared" si="0"/>
        <v>0</v>
      </c>
      <c r="F76" s="7">
        <f t="shared" si="1"/>
        <v>0</v>
      </c>
    </row>
    <row r="77" spans="1:6" ht="12.75" hidden="1" customHeight="1" x14ac:dyDescent="0.25">
      <c r="A77" s="4" t="s">
        <v>45</v>
      </c>
      <c r="B77" s="5" t="s">
        <v>46</v>
      </c>
      <c r="C77" s="5"/>
      <c r="D77" s="5"/>
      <c r="E77" s="27">
        <f t="shared" si="0"/>
        <v>0</v>
      </c>
      <c r="F77" s="7">
        <f t="shared" si="1"/>
        <v>0</v>
      </c>
    </row>
    <row r="78" spans="1:6" ht="12.75" hidden="1" customHeight="1" x14ac:dyDescent="0.25">
      <c r="A78" s="4" t="s">
        <v>47</v>
      </c>
      <c r="B78" s="5" t="s">
        <v>48</v>
      </c>
      <c r="C78" s="5"/>
      <c r="D78" s="5"/>
      <c r="E78" s="27">
        <f t="shared" si="0"/>
        <v>0</v>
      </c>
      <c r="F78" s="7">
        <f t="shared" si="1"/>
        <v>0</v>
      </c>
    </row>
    <row r="79" spans="1:6" ht="12.75" hidden="1" customHeight="1" x14ac:dyDescent="0.25">
      <c r="A79" s="13"/>
      <c r="B79" s="8" t="s">
        <v>49</v>
      </c>
      <c r="C79" s="8"/>
      <c r="D79" s="8"/>
      <c r="E79" s="27">
        <f t="shared" si="0"/>
        <v>24.270000000000003</v>
      </c>
      <c r="F79" s="7">
        <f>SUM(F56:F78)</f>
        <v>296639.58959999995</v>
      </c>
    </row>
    <row r="80" spans="1:6" ht="12.75" hidden="1" customHeight="1" x14ac:dyDescent="0.25">
      <c r="A80" s="13"/>
      <c r="B80" s="8" t="s">
        <v>50</v>
      </c>
      <c r="C80" s="8"/>
      <c r="D80" s="8"/>
      <c r="E80" s="27">
        <f t="shared" si="0"/>
        <v>28.638600000000004</v>
      </c>
      <c r="F80" s="7">
        <f>F79*1.18</f>
        <v>350034.71572799992</v>
      </c>
    </row>
    <row r="81" spans="1:6" ht="12.75" hidden="1" customHeight="1" x14ac:dyDescent="0.25">
      <c r="E81" s="25"/>
    </row>
    <row r="82" spans="1:6" ht="12.75" hidden="1" customHeight="1" x14ac:dyDescent="0.25">
      <c r="E82" s="25"/>
    </row>
    <row r="83" spans="1:6" x14ac:dyDescent="0.25">
      <c r="E83" s="28" t="s">
        <v>61</v>
      </c>
    </row>
    <row r="84" spans="1:6" x14ac:dyDescent="0.25">
      <c r="A84" s="123" t="s">
        <v>51</v>
      </c>
      <c r="B84" s="123"/>
      <c r="C84" s="123"/>
      <c r="D84" s="123"/>
      <c r="E84" s="123"/>
      <c r="F84" s="123"/>
    </row>
    <row r="85" spans="1:6" x14ac:dyDescent="0.25">
      <c r="A85" s="123" t="s">
        <v>62</v>
      </c>
      <c r="B85" s="123"/>
      <c r="C85" s="123"/>
      <c r="D85" s="123"/>
      <c r="E85" s="123"/>
      <c r="F85" s="123"/>
    </row>
    <row r="86" spans="1:6" x14ac:dyDescent="0.25">
      <c r="A86" s="123" t="s">
        <v>53</v>
      </c>
      <c r="B86" s="123"/>
      <c r="C86" s="123"/>
      <c r="D86" s="123"/>
      <c r="E86" s="123"/>
      <c r="F86" s="123"/>
    </row>
    <row r="87" spans="1:6" x14ac:dyDescent="0.25">
      <c r="A87" s="128" t="s">
        <v>63</v>
      </c>
      <c r="B87" s="128"/>
      <c r="C87" s="128"/>
      <c r="D87" s="128"/>
      <c r="E87" s="128"/>
      <c r="F87" s="128"/>
    </row>
    <row r="88" spans="1:6" x14ac:dyDescent="0.25">
      <c r="A88" s="29"/>
      <c r="B88" s="29"/>
      <c r="C88" s="29" t="s">
        <v>64</v>
      </c>
      <c r="D88" s="29"/>
      <c r="E88" s="29"/>
      <c r="F88" s="29"/>
    </row>
    <row r="89" spans="1:6" x14ac:dyDescent="0.25">
      <c r="A89" s="29"/>
      <c r="B89" s="30" t="s">
        <v>65</v>
      </c>
      <c r="C89" s="30"/>
      <c r="D89" s="31">
        <f>'[1]Горького 10'!D6</f>
        <v>603.1</v>
      </c>
      <c r="E89" s="32"/>
      <c r="F89" s="33"/>
    </row>
    <row r="90" spans="1:6" x14ac:dyDescent="0.25">
      <c r="A90" s="29"/>
      <c r="B90" s="34"/>
      <c r="C90" s="34"/>
      <c r="D90" s="34"/>
      <c r="E90" s="32"/>
      <c r="F90" s="35"/>
    </row>
    <row r="91" spans="1:6" ht="63" customHeight="1" x14ac:dyDescent="0.25">
      <c r="A91" s="36" t="s">
        <v>1</v>
      </c>
      <c r="B91" s="37" t="s">
        <v>2</v>
      </c>
      <c r="C91" s="37" t="s">
        <v>2</v>
      </c>
      <c r="D91" s="37" t="s">
        <v>66</v>
      </c>
      <c r="E91" s="38" t="s">
        <v>67</v>
      </c>
      <c r="F91" s="37" t="s">
        <v>68</v>
      </c>
    </row>
    <row r="92" spans="1:6" ht="36" customHeight="1" x14ac:dyDescent="0.2">
      <c r="A92" s="129" t="s">
        <v>56</v>
      </c>
      <c r="B92" s="127" t="s">
        <v>6</v>
      </c>
      <c r="C92" s="39" t="s">
        <v>69</v>
      </c>
      <c r="D92" s="39" t="s">
        <v>70</v>
      </c>
      <c r="E92" s="130">
        <v>0</v>
      </c>
      <c r="F92" s="131">
        <f>E92*$D$89*12</f>
        <v>0</v>
      </c>
    </row>
    <row r="93" spans="1:6" ht="27.75" customHeight="1" x14ac:dyDescent="0.2">
      <c r="A93" s="129"/>
      <c r="B93" s="127"/>
      <c r="C93" s="39" t="s">
        <v>71</v>
      </c>
      <c r="D93" s="39" t="s">
        <v>72</v>
      </c>
      <c r="E93" s="130"/>
      <c r="F93" s="131"/>
    </row>
    <row r="94" spans="1:6" ht="26.25" customHeight="1" x14ac:dyDescent="0.2">
      <c r="A94" s="129" t="s">
        <v>57</v>
      </c>
      <c r="B94" s="127" t="s">
        <v>8</v>
      </c>
      <c r="C94" s="39" t="s">
        <v>73</v>
      </c>
      <c r="D94" s="39" t="s">
        <v>70</v>
      </c>
      <c r="E94" s="132">
        <v>3.85</v>
      </c>
      <c r="F94" s="131">
        <f>E94*$D$89*12</f>
        <v>27863.22</v>
      </c>
    </row>
    <row r="95" spans="1:6" ht="34.5" customHeight="1" x14ac:dyDescent="0.2">
      <c r="A95" s="129"/>
      <c r="B95" s="127"/>
      <c r="C95" s="39" t="s">
        <v>74</v>
      </c>
      <c r="D95" s="39" t="s">
        <v>75</v>
      </c>
      <c r="E95" s="133"/>
      <c r="F95" s="131"/>
    </row>
    <row r="96" spans="1:6" ht="37.5" customHeight="1" x14ac:dyDescent="0.25">
      <c r="A96" s="36" t="s">
        <v>58</v>
      </c>
      <c r="B96" s="40" t="s">
        <v>18</v>
      </c>
      <c r="C96" s="41"/>
      <c r="D96" s="42" t="s">
        <v>76</v>
      </c>
      <c r="E96" s="43">
        <v>1.05</v>
      </c>
      <c r="F96" s="44">
        <f t="shared" ref="F96:F104" si="2">E96*$D$89*12</f>
        <v>7599.0599999999995</v>
      </c>
    </row>
    <row r="97" spans="1:7" ht="36.75" customHeight="1" x14ac:dyDescent="0.25">
      <c r="A97" s="36" t="s">
        <v>59</v>
      </c>
      <c r="B97" s="40" t="s">
        <v>10</v>
      </c>
      <c r="C97" s="41"/>
      <c r="D97" s="45" t="s">
        <v>77</v>
      </c>
      <c r="E97" s="46">
        <v>3.49</v>
      </c>
      <c r="F97" s="44">
        <f t="shared" si="2"/>
        <v>25257.828000000005</v>
      </c>
      <c r="G97" s="25"/>
    </row>
    <row r="98" spans="1:7" ht="12.75" customHeight="1" x14ac:dyDescent="0.25">
      <c r="A98" s="134" t="s">
        <v>60</v>
      </c>
      <c r="B98" s="40" t="s">
        <v>16</v>
      </c>
      <c r="C98" s="47"/>
      <c r="D98" s="47"/>
      <c r="E98" s="46">
        <v>0.09</v>
      </c>
      <c r="F98" s="44">
        <f t="shared" si="2"/>
        <v>651.34800000000007</v>
      </c>
      <c r="G98" s="25"/>
    </row>
    <row r="99" spans="1:7" x14ac:dyDescent="0.25">
      <c r="A99" s="135"/>
      <c r="B99" s="40" t="s">
        <v>14</v>
      </c>
      <c r="C99" s="47"/>
      <c r="D99" s="41"/>
      <c r="E99" s="46">
        <v>0.05</v>
      </c>
      <c r="F99" s="44">
        <f t="shared" si="2"/>
        <v>361.86</v>
      </c>
    </row>
    <row r="100" spans="1:7" ht="36" x14ac:dyDescent="0.25">
      <c r="A100" s="36" t="s">
        <v>15</v>
      </c>
      <c r="B100" s="40" t="s">
        <v>20</v>
      </c>
      <c r="C100" s="47"/>
      <c r="D100" s="41" t="s">
        <v>76</v>
      </c>
      <c r="E100" s="46">
        <v>0.47</v>
      </c>
      <c r="F100" s="44">
        <f t="shared" si="2"/>
        <v>3401.4839999999999</v>
      </c>
    </row>
    <row r="101" spans="1:7" ht="12.75" customHeight="1" x14ac:dyDescent="0.25">
      <c r="A101" s="36" t="s">
        <v>17</v>
      </c>
      <c r="B101" s="48" t="s">
        <v>23</v>
      </c>
      <c r="C101" s="49"/>
      <c r="D101" s="50" t="s">
        <v>78</v>
      </c>
      <c r="E101" s="46">
        <v>0.19</v>
      </c>
      <c r="F101" s="44">
        <f t="shared" si="2"/>
        <v>1375.068</v>
      </c>
    </row>
    <row r="102" spans="1:7" ht="33.75" customHeight="1" x14ac:dyDescent="0.25">
      <c r="A102" s="48"/>
      <c r="B102" s="127" t="s">
        <v>79</v>
      </c>
      <c r="C102" s="127"/>
      <c r="D102" s="40"/>
      <c r="E102" s="46"/>
      <c r="F102" s="44">
        <f t="shared" si="2"/>
        <v>0</v>
      </c>
    </row>
    <row r="103" spans="1:7" ht="76.5" customHeight="1" x14ac:dyDescent="0.2">
      <c r="A103" s="36" t="s">
        <v>19</v>
      </c>
      <c r="B103" s="51" t="s">
        <v>32</v>
      </c>
      <c r="C103" s="52" t="s">
        <v>80</v>
      </c>
      <c r="D103" s="40"/>
      <c r="E103" s="46">
        <v>0.23</v>
      </c>
      <c r="F103" s="44">
        <f t="shared" si="2"/>
        <v>1664.5560000000003</v>
      </c>
    </row>
    <row r="104" spans="1:7" ht="57.75" customHeight="1" x14ac:dyDescent="0.2">
      <c r="A104" s="134" t="s">
        <v>22</v>
      </c>
      <c r="B104" s="140" t="s">
        <v>34</v>
      </c>
      <c r="C104" s="52" t="s">
        <v>81</v>
      </c>
      <c r="D104" s="127"/>
      <c r="E104" s="130">
        <v>1.4</v>
      </c>
      <c r="F104" s="136">
        <f t="shared" si="2"/>
        <v>10132.08</v>
      </c>
    </row>
    <row r="105" spans="1:7" ht="87.75" customHeight="1" x14ac:dyDescent="0.25">
      <c r="A105" s="135"/>
      <c r="B105" s="140"/>
      <c r="C105" s="53" t="s">
        <v>82</v>
      </c>
      <c r="D105" s="127"/>
      <c r="E105" s="130"/>
      <c r="F105" s="138"/>
    </row>
    <row r="106" spans="1:7" ht="66.75" customHeight="1" x14ac:dyDescent="0.2">
      <c r="A106" s="36" t="s">
        <v>24</v>
      </c>
      <c r="B106" s="40" t="s">
        <v>36</v>
      </c>
      <c r="C106" s="52" t="s">
        <v>83</v>
      </c>
      <c r="D106" s="40"/>
      <c r="E106" s="43">
        <v>0</v>
      </c>
      <c r="F106" s="54">
        <f>E106*$D$89*12</f>
        <v>0</v>
      </c>
    </row>
    <row r="107" spans="1:7" ht="80.25" customHeight="1" x14ac:dyDescent="0.2">
      <c r="A107" s="141" t="s">
        <v>26</v>
      </c>
      <c r="B107" s="140" t="s">
        <v>38</v>
      </c>
      <c r="C107" s="52" t="s">
        <v>84</v>
      </c>
      <c r="D107" s="127"/>
      <c r="E107" s="130">
        <v>0.28999999999999998</v>
      </c>
      <c r="F107" s="131">
        <f>E107*$D$89*12</f>
        <v>2098.788</v>
      </c>
    </row>
    <row r="108" spans="1:7" ht="50.25" customHeight="1" x14ac:dyDescent="0.2">
      <c r="A108" s="141"/>
      <c r="B108" s="140"/>
      <c r="C108" s="52" t="s">
        <v>85</v>
      </c>
      <c r="D108" s="127"/>
      <c r="E108" s="130"/>
      <c r="F108" s="131"/>
    </row>
    <row r="109" spans="1:7" ht="37.5" customHeight="1" x14ac:dyDescent="0.2">
      <c r="A109" s="141" t="s">
        <v>28</v>
      </c>
      <c r="B109" s="140" t="s">
        <v>40</v>
      </c>
      <c r="C109" s="52" t="s">
        <v>86</v>
      </c>
      <c r="D109" s="143" t="s">
        <v>87</v>
      </c>
      <c r="E109" s="130">
        <v>0.5</v>
      </c>
      <c r="F109" s="136">
        <f>E109*$D$89*12</f>
        <v>3618.6000000000004</v>
      </c>
    </row>
    <row r="110" spans="1:7" ht="27.75" customHeight="1" x14ac:dyDescent="0.2">
      <c r="A110" s="141"/>
      <c r="B110" s="140"/>
      <c r="C110" s="52" t="s">
        <v>88</v>
      </c>
      <c r="D110" s="143"/>
      <c r="E110" s="130"/>
      <c r="F110" s="137"/>
    </row>
    <row r="111" spans="1:7" ht="27.75" customHeight="1" x14ac:dyDescent="0.2">
      <c r="A111" s="141"/>
      <c r="B111" s="140"/>
      <c r="C111" s="52" t="s">
        <v>89</v>
      </c>
      <c r="D111" s="143"/>
      <c r="E111" s="130"/>
      <c r="F111" s="137"/>
    </row>
    <row r="112" spans="1:7" ht="30.75" customHeight="1" x14ac:dyDescent="0.2">
      <c r="A112" s="141"/>
      <c r="B112" s="140"/>
      <c r="C112" s="52" t="s">
        <v>90</v>
      </c>
      <c r="D112" s="143"/>
      <c r="E112" s="130"/>
      <c r="F112" s="137"/>
    </row>
    <row r="113" spans="1:6" ht="29.25" customHeight="1" x14ac:dyDescent="0.2">
      <c r="A113" s="141"/>
      <c r="B113" s="140"/>
      <c r="C113" s="52" t="s">
        <v>91</v>
      </c>
      <c r="D113" s="143"/>
      <c r="E113" s="130"/>
      <c r="F113" s="137"/>
    </row>
    <row r="114" spans="1:6" ht="37.5" customHeight="1" x14ac:dyDescent="0.2">
      <c r="A114" s="141"/>
      <c r="B114" s="140"/>
      <c r="C114" s="52" t="s">
        <v>92</v>
      </c>
      <c r="D114" s="143"/>
      <c r="E114" s="130"/>
      <c r="F114" s="138"/>
    </row>
    <row r="115" spans="1:6" ht="38.25" x14ac:dyDescent="0.25">
      <c r="A115" s="55" t="s">
        <v>31</v>
      </c>
      <c r="B115" s="40" t="s">
        <v>12</v>
      </c>
      <c r="C115" s="56"/>
      <c r="D115" s="40"/>
      <c r="E115" s="43">
        <v>0.11</v>
      </c>
      <c r="F115" s="54">
        <f t="shared" ref="F115:F120" si="3">E115*$D$89*12</f>
        <v>796.0920000000001</v>
      </c>
    </row>
    <row r="116" spans="1:6" ht="25.5" x14ac:dyDescent="0.25">
      <c r="A116" s="55" t="s">
        <v>33</v>
      </c>
      <c r="B116" s="40" t="s">
        <v>25</v>
      </c>
      <c r="C116" s="41" t="s">
        <v>93</v>
      </c>
      <c r="D116" s="47"/>
      <c r="E116" s="46">
        <v>0.15</v>
      </c>
      <c r="F116" s="57">
        <f t="shared" si="3"/>
        <v>1085.58</v>
      </c>
    </row>
    <row r="117" spans="1:6" x14ac:dyDescent="0.25">
      <c r="A117" s="55" t="s">
        <v>35</v>
      </c>
      <c r="B117" s="40" t="s">
        <v>27</v>
      </c>
      <c r="C117" s="47"/>
      <c r="D117" s="40"/>
      <c r="E117" s="43">
        <v>0.26</v>
      </c>
      <c r="F117" s="57">
        <f t="shared" si="3"/>
        <v>1881.672</v>
      </c>
    </row>
    <row r="118" spans="1:6" x14ac:dyDescent="0.25">
      <c r="A118" s="55" t="s">
        <v>37</v>
      </c>
      <c r="B118" s="40" t="s">
        <v>94</v>
      </c>
      <c r="C118" s="47"/>
      <c r="D118" s="40"/>
      <c r="E118" s="46">
        <v>2.11</v>
      </c>
      <c r="F118" s="57">
        <f t="shared" si="3"/>
        <v>15270.491999999998</v>
      </c>
    </row>
    <row r="119" spans="1:6" ht="38.25" x14ac:dyDescent="0.25">
      <c r="A119" s="55" t="s">
        <v>39</v>
      </c>
      <c r="B119" s="40" t="s">
        <v>95</v>
      </c>
      <c r="C119" s="47"/>
      <c r="D119" s="40"/>
      <c r="E119" s="46">
        <v>5.43</v>
      </c>
      <c r="F119" s="57">
        <f t="shared" si="3"/>
        <v>39297.995999999999</v>
      </c>
    </row>
    <row r="120" spans="1:6" x14ac:dyDescent="0.25">
      <c r="A120" s="55"/>
      <c r="B120" s="40" t="s">
        <v>96</v>
      </c>
      <c r="C120" s="56"/>
      <c r="D120" s="40"/>
      <c r="E120" s="43">
        <f>SUM(E92:E119)</f>
        <v>19.670000000000002</v>
      </c>
      <c r="F120" s="57">
        <f t="shared" si="3"/>
        <v>142355.72400000002</v>
      </c>
    </row>
    <row r="121" spans="1:6" x14ac:dyDescent="0.25">
      <c r="A121" s="58"/>
      <c r="B121" s="59"/>
      <c r="C121" s="60"/>
      <c r="D121" s="59"/>
      <c r="E121" s="61"/>
      <c r="F121" s="62"/>
    </row>
    <row r="122" spans="1:6" x14ac:dyDescent="0.25">
      <c r="B122" s="139" t="s">
        <v>97</v>
      </c>
      <c r="C122" s="139"/>
      <c r="D122" s="139"/>
      <c r="E122" s="25"/>
    </row>
    <row r="123" spans="1:6" x14ac:dyDescent="0.25">
      <c r="D123" s="10"/>
      <c r="E123" s="25"/>
    </row>
    <row r="124" spans="1:6" ht="25.5" customHeight="1" x14ac:dyDescent="0.25">
      <c r="B124" s="142" t="s">
        <v>98</v>
      </c>
      <c r="C124" s="142" t="s">
        <v>99</v>
      </c>
      <c r="E124" s="25"/>
    </row>
    <row r="125" spans="1:6" x14ac:dyDescent="0.25">
      <c r="B125" s="142"/>
      <c r="C125" s="142"/>
      <c r="E125" s="25"/>
    </row>
    <row r="126" spans="1:6" ht="15" customHeight="1" x14ac:dyDescent="0.25">
      <c r="B126" s="63" t="s">
        <v>100</v>
      </c>
      <c r="C126" s="63"/>
      <c r="E126" s="25"/>
    </row>
    <row r="127" spans="1:6" x14ac:dyDescent="0.25">
      <c r="B127" s="64" t="s">
        <v>101</v>
      </c>
      <c r="C127" s="63"/>
      <c r="E127" s="25"/>
    </row>
    <row r="128" spans="1:6" x14ac:dyDescent="0.25">
      <c r="B128" s="64" t="s">
        <v>102</v>
      </c>
      <c r="C128" s="63"/>
    </row>
    <row r="129" spans="2:3" x14ac:dyDescent="0.2">
      <c r="B129" s="65" t="s">
        <v>103</v>
      </c>
      <c r="C129" s="65"/>
    </row>
  </sheetData>
  <mergeCells count="37">
    <mergeCell ref="B124:B125"/>
    <mergeCell ref="C124:C125"/>
    <mergeCell ref="A109:A114"/>
    <mergeCell ref="B109:B114"/>
    <mergeCell ref="D109:D114"/>
    <mergeCell ref="E109:E114"/>
    <mergeCell ref="F109:F114"/>
    <mergeCell ref="B122:D122"/>
    <mergeCell ref="A104:A105"/>
    <mergeCell ref="B104:B105"/>
    <mergeCell ref="D104:D105"/>
    <mergeCell ref="E104:E105"/>
    <mergeCell ref="F104:F105"/>
    <mergeCell ref="A107:A108"/>
    <mergeCell ref="B107:B108"/>
    <mergeCell ref="D107:D108"/>
    <mergeCell ref="E107:E108"/>
    <mergeCell ref="F107:F108"/>
    <mergeCell ref="B102:C102"/>
    <mergeCell ref="A85:F85"/>
    <mergeCell ref="A86:F86"/>
    <mergeCell ref="A87:F87"/>
    <mergeCell ref="A92:A93"/>
    <mergeCell ref="B92:B93"/>
    <mergeCell ref="E92:E93"/>
    <mergeCell ref="F92:F93"/>
    <mergeCell ref="A94:A95"/>
    <mergeCell ref="B94:B95"/>
    <mergeCell ref="E94:E95"/>
    <mergeCell ref="F94:F95"/>
    <mergeCell ref="A98:A99"/>
    <mergeCell ref="A84:F84"/>
    <mergeCell ref="B1:E2"/>
    <mergeCell ref="A49:F49"/>
    <mergeCell ref="A50:F50"/>
    <mergeCell ref="A51:F51"/>
    <mergeCell ref="A52:F52"/>
  </mergeCells>
  <pageMargins left="0.75" right="0.19" top="1" bottom="0.81" header="0.5" footer="0.5"/>
  <pageSetup paperSize="9" scale="98" orientation="portrait" r:id="rId1"/>
  <headerFooter alignWithMargins="0"/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zoomScaleNormal="100" zoomScaleSheetLayoutView="100" workbookViewId="0">
      <selection activeCell="D4" sqref="D4"/>
    </sheetView>
  </sheetViews>
  <sheetFormatPr defaultRowHeight="14.25" x14ac:dyDescent="0.25"/>
  <cols>
    <col min="1" max="1" width="2.7109375" style="67" customWidth="1"/>
    <col min="2" max="2" width="6.140625" style="67" customWidth="1"/>
    <col min="3" max="3" width="12.5703125" style="67" customWidth="1"/>
    <col min="4" max="4" width="15.5703125" style="67" customWidth="1"/>
    <col min="5" max="5" width="10.42578125" style="67" customWidth="1"/>
    <col min="6" max="6" width="4.42578125" style="67" customWidth="1"/>
    <col min="7" max="7" width="9.7109375" style="67" customWidth="1"/>
    <col min="8" max="8" width="6" style="67" customWidth="1"/>
    <col min="9" max="9" width="4.85546875" style="67" customWidth="1"/>
    <col min="10" max="10" width="9.140625" style="67" customWidth="1"/>
    <col min="11" max="11" width="6.85546875" style="67" customWidth="1"/>
    <col min="12" max="12" width="7.5703125" style="67" customWidth="1"/>
    <col min="13" max="13" width="7.28515625" style="67" customWidth="1"/>
    <col min="14" max="14" width="8" style="67" customWidth="1"/>
    <col min="15" max="15" width="15" style="122" customWidth="1"/>
    <col min="16" max="16" width="10.5703125" style="122" customWidth="1"/>
    <col min="17" max="17" width="11" style="67" customWidth="1"/>
    <col min="18" max="16384" width="9.140625" style="67"/>
  </cols>
  <sheetData>
    <row r="1" spans="1:20" ht="18.75" customHeight="1" x14ac:dyDescent="0.25">
      <c r="A1" s="157" t="s">
        <v>104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66"/>
      <c r="Q1" s="66"/>
    </row>
    <row r="2" spans="1:20" ht="18.75" customHeight="1" x14ac:dyDescent="0.25">
      <c r="A2" s="158" t="s">
        <v>105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68"/>
      <c r="Q2" s="68"/>
    </row>
    <row r="3" spans="1:20" ht="18.75" customHeight="1" x14ac:dyDescent="0.25">
      <c r="A3" s="158" t="s">
        <v>106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68"/>
      <c r="Q3" s="68"/>
    </row>
    <row r="4" spans="1:20" ht="18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8"/>
      <c r="Q4" s="68"/>
    </row>
    <row r="5" spans="1:20" ht="18.75" customHeight="1" x14ac:dyDescent="0.25">
      <c r="A5" s="159" t="s">
        <v>158</v>
      </c>
      <c r="B5" s="159"/>
      <c r="C5" s="159"/>
      <c r="D5" s="159"/>
      <c r="E5" s="159"/>
      <c r="F5" s="159"/>
      <c r="G5" s="159"/>
      <c r="H5" s="159"/>
      <c r="I5" s="159"/>
      <c r="J5" s="159"/>
      <c r="K5" s="68"/>
      <c r="L5" s="68">
        <v>4</v>
      </c>
      <c r="M5" s="68" t="s">
        <v>107</v>
      </c>
      <c r="N5" s="68"/>
      <c r="O5" s="68"/>
      <c r="P5" s="68"/>
      <c r="Q5" s="144"/>
      <c r="R5" s="145"/>
    </row>
    <row r="6" spans="1:20" ht="18.7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68"/>
      <c r="L6" s="68"/>
      <c r="M6" s="68"/>
      <c r="N6" s="68"/>
      <c r="O6" s="68"/>
      <c r="P6" s="68"/>
      <c r="Q6" s="71"/>
      <c r="R6" s="72"/>
    </row>
    <row r="7" spans="1:20" ht="20.25" customHeight="1" x14ac:dyDescent="0.25">
      <c r="A7" s="146" t="s">
        <v>108</v>
      </c>
      <c r="B7" s="147"/>
      <c r="C7" s="147"/>
      <c r="D7" s="147"/>
      <c r="E7" s="147"/>
      <c r="F7" s="73" t="s">
        <v>109</v>
      </c>
      <c r="G7" s="148" t="s">
        <v>155</v>
      </c>
      <c r="H7" s="148"/>
      <c r="I7" s="148"/>
      <c r="J7" s="148"/>
      <c r="K7" s="74" t="s">
        <v>110</v>
      </c>
      <c r="L7" s="75">
        <v>10</v>
      </c>
      <c r="M7" s="76"/>
      <c r="O7" s="67"/>
      <c r="P7" s="67"/>
      <c r="Q7" s="71"/>
      <c r="R7" s="71"/>
      <c r="S7" s="77"/>
      <c r="T7" s="78"/>
    </row>
    <row r="8" spans="1:20" ht="22.5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67"/>
      <c r="P8" s="67"/>
      <c r="Q8" s="80"/>
      <c r="R8" s="80"/>
    </row>
    <row r="9" spans="1:20" ht="17.25" customHeight="1" x14ac:dyDescent="0.25">
      <c r="A9" s="79"/>
      <c r="B9" s="149" t="s">
        <v>111</v>
      </c>
      <c r="C9" s="150"/>
      <c r="D9" s="81" t="s">
        <v>112</v>
      </c>
      <c r="E9" s="151" t="s">
        <v>113</v>
      </c>
      <c r="F9" s="152"/>
      <c r="G9" s="82">
        <v>2</v>
      </c>
      <c r="H9" s="83"/>
      <c r="I9" s="153" t="s">
        <v>114</v>
      </c>
      <c r="J9" s="154"/>
      <c r="K9" s="155"/>
      <c r="L9" s="82">
        <v>526.32000000000005</v>
      </c>
      <c r="N9" s="80"/>
      <c r="O9" s="80"/>
      <c r="P9" s="67"/>
    </row>
    <row r="10" spans="1:20" ht="17.25" customHeight="1" x14ac:dyDescent="0.25">
      <c r="A10" s="79"/>
      <c r="B10" s="149" t="s">
        <v>115</v>
      </c>
      <c r="C10" s="150"/>
      <c r="D10" s="81" t="s">
        <v>156</v>
      </c>
      <c r="E10" s="156" t="s">
        <v>116</v>
      </c>
      <c r="F10" s="152"/>
      <c r="G10" s="82">
        <v>2</v>
      </c>
      <c r="H10" s="83"/>
      <c r="I10" s="153" t="s">
        <v>117</v>
      </c>
      <c r="J10" s="154"/>
      <c r="K10" s="155"/>
      <c r="L10" s="82">
        <v>404.86</v>
      </c>
      <c r="N10" s="80"/>
      <c r="O10" s="80"/>
      <c r="P10" s="67"/>
    </row>
    <row r="11" spans="1:20" ht="17.25" customHeight="1" x14ac:dyDescent="0.25">
      <c r="A11" s="79"/>
      <c r="B11" s="149" t="s">
        <v>118</v>
      </c>
      <c r="C11" s="150"/>
      <c r="D11" s="81" t="s">
        <v>157</v>
      </c>
      <c r="E11" s="149" t="s">
        <v>119</v>
      </c>
      <c r="F11" s="150"/>
      <c r="G11" s="82">
        <v>12</v>
      </c>
      <c r="H11" s="83"/>
      <c r="I11" s="153" t="s">
        <v>120</v>
      </c>
      <c r="J11" s="154"/>
      <c r="K11" s="155"/>
      <c r="L11" s="82">
        <v>322.3</v>
      </c>
      <c r="O11" s="67"/>
      <c r="P11" s="67"/>
    </row>
    <row r="12" spans="1:20" ht="17.25" customHeight="1" x14ac:dyDescent="0.25">
      <c r="A12" s="79"/>
      <c r="B12" s="149" t="s">
        <v>121</v>
      </c>
      <c r="C12" s="150"/>
      <c r="D12" s="84">
        <v>1976</v>
      </c>
      <c r="E12" s="156" t="s">
        <v>122</v>
      </c>
      <c r="F12" s="152"/>
      <c r="G12" s="85">
        <v>27</v>
      </c>
      <c r="H12" s="83"/>
      <c r="I12" s="153" t="s">
        <v>123</v>
      </c>
      <c r="J12" s="154"/>
      <c r="K12" s="155"/>
      <c r="L12" s="85"/>
      <c r="O12" s="67"/>
      <c r="P12" s="67"/>
    </row>
    <row r="13" spans="1:20" ht="20.25" customHeight="1" x14ac:dyDescent="0.25">
      <c r="A13" s="79"/>
      <c r="B13" s="79"/>
      <c r="C13" s="79"/>
      <c r="D13" s="79"/>
      <c r="E13" s="79"/>
      <c r="F13" s="79"/>
      <c r="G13" s="86"/>
      <c r="H13" s="79"/>
      <c r="I13" s="79"/>
      <c r="J13" s="79"/>
      <c r="K13" s="79"/>
      <c r="L13" s="79"/>
      <c r="M13" s="86"/>
      <c r="N13" s="79"/>
      <c r="O13" s="67"/>
      <c r="P13" s="67"/>
    </row>
    <row r="14" spans="1:20" ht="17.25" customHeight="1" x14ac:dyDescent="0.25">
      <c r="A14" s="79"/>
      <c r="B14" s="160" t="s">
        <v>124</v>
      </c>
      <c r="C14" s="160"/>
      <c r="D14" s="161"/>
      <c r="E14" s="87">
        <v>603.1</v>
      </c>
      <c r="F14" s="79"/>
      <c r="G14" s="160" t="s">
        <v>125</v>
      </c>
      <c r="H14" s="160"/>
      <c r="I14" s="160"/>
      <c r="J14" s="161"/>
      <c r="K14" s="162">
        <v>1214.58</v>
      </c>
      <c r="L14" s="163"/>
      <c r="O14" s="67"/>
      <c r="P14" s="67"/>
    </row>
    <row r="15" spans="1:20" ht="17.25" customHeight="1" x14ac:dyDescent="0.25">
      <c r="A15" s="79"/>
      <c r="B15" s="160" t="s">
        <v>126</v>
      </c>
      <c r="C15" s="160"/>
      <c r="D15" s="161"/>
      <c r="E15" s="87">
        <v>603.1</v>
      </c>
      <c r="F15" s="79"/>
      <c r="G15" s="160" t="s">
        <v>127</v>
      </c>
      <c r="H15" s="160"/>
      <c r="I15" s="160"/>
      <c r="J15" s="161"/>
      <c r="K15" s="164">
        <v>0</v>
      </c>
      <c r="L15" s="165"/>
      <c r="O15" s="67"/>
      <c r="P15" s="67"/>
    </row>
    <row r="16" spans="1:20" ht="4.5" customHeight="1" x14ac:dyDescent="0.25">
      <c r="A16" s="79"/>
      <c r="B16" s="88"/>
      <c r="C16" s="89"/>
      <c r="D16" s="89"/>
      <c r="E16" s="89"/>
      <c r="F16" s="90"/>
      <c r="G16" s="91"/>
      <c r="H16" s="92"/>
      <c r="I16" s="79"/>
      <c r="J16" s="88"/>
      <c r="K16" s="89"/>
      <c r="L16" s="90"/>
      <c r="M16" s="91"/>
      <c r="N16" s="79"/>
      <c r="O16" s="67"/>
      <c r="P16" s="67"/>
    </row>
    <row r="17" spans="1:19" s="94" customFormat="1" ht="22.5" hidden="1" customHeight="1" x14ac:dyDescent="0.25">
      <c r="A17" s="166" t="s">
        <v>128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93"/>
    </row>
    <row r="18" spans="1:19" ht="42" hidden="1" customHeight="1" x14ac:dyDescent="0.25">
      <c r="A18" s="79"/>
      <c r="B18" s="168" t="s">
        <v>129</v>
      </c>
      <c r="C18" s="169"/>
      <c r="D18" s="95" t="s">
        <v>130</v>
      </c>
      <c r="E18" s="168" t="s">
        <v>131</v>
      </c>
      <c r="F18" s="169"/>
      <c r="G18" s="96" t="s">
        <v>132</v>
      </c>
      <c r="H18" s="168" t="s">
        <v>133</v>
      </c>
      <c r="I18" s="169"/>
      <c r="J18" s="168" t="s">
        <v>134</v>
      </c>
      <c r="K18" s="172"/>
      <c r="L18" s="168" t="s">
        <v>135</v>
      </c>
      <c r="M18" s="169"/>
      <c r="N18" s="97"/>
      <c r="O18" s="98"/>
      <c r="P18" s="67"/>
    </row>
    <row r="19" spans="1:19" ht="15.75" hidden="1" customHeight="1" x14ac:dyDescent="0.25">
      <c r="A19" s="79"/>
      <c r="B19" s="170"/>
      <c r="C19" s="171"/>
      <c r="D19" s="99" t="s">
        <v>136</v>
      </c>
      <c r="E19" s="170" t="s">
        <v>136</v>
      </c>
      <c r="F19" s="171"/>
      <c r="G19" s="99" t="s">
        <v>136</v>
      </c>
      <c r="H19" s="170" t="s">
        <v>136</v>
      </c>
      <c r="I19" s="171"/>
      <c r="J19" s="170" t="s">
        <v>136</v>
      </c>
      <c r="K19" s="173"/>
      <c r="L19" s="170" t="s">
        <v>136</v>
      </c>
      <c r="M19" s="171"/>
      <c r="N19" s="97"/>
      <c r="O19" s="98"/>
      <c r="P19" s="67"/>
    </row>
    <row r="20" spans="1:19" ht="21.75" hidden="1" customHeight="1" x14ac:dyDescent="0.25">
      <c r="A20" s="79"/>
      <c r="B20" s="174" t="s">
        <v>137</v>
      </c>
      <c r="C20" s="175"/>
      <c r="D20" s="100" t="e">
        <f>E20/E23*D23</f>
        <v>#REF!</v>
      </c>
      <c r="E20" s="176" t="e">
        <f>#REF!*E14*L5</f>
        <v>#REF!</v>
      </c>
      <c r="F20" s="176"/>
      <c r="G20" s="100" t="e">
        <f>E20/$E$23*$G$23</f>
        <v>#REF!</v>
      </c>
      <c r="H20" s="177" t="e">
        <f>#REF!</f>
        <v>#REF!</v>
      </c>
      <c r="I20" s="178"/>
      <c r="J20" s="177" t="e">
        <f>G20-H20</f>
        <v>#REF!</v>
      </c>
      <c r="K20" s="178"/>
      <c r="L20" s="179" t="e">
        <f>D20+E20-G20</f>
        <v>#REF!</v>
      </c>
      <c r="M20" s="179"/>
      <c r="N20" s="97"/>
      <c r="O20" s="98"/>
      <c r="P20" s="67"/>
    </row>
    <row r="21" spans="1:19" ht="22.5" hidden="1" customHeight="1" x14ac:dyDescent="0.25">
      <c r="A21" s="79"/>
      <c r="B21" s="174" t="s">
        <v>138</v>
      </c>
      <c r="C21" s="175"/>
      <c r="D21" s="100" t="e">
        <f>E21/E23*D23</f>
        <v>#REF!</v>
      </c>
      <c r="E21" s="177" t="e">
        <f>#REF!*E14*L5</f>
        <v>#REF!</v>
      </c>
      <c r="F21" s="178"/>
      <c r="G21" s="100" t="e">
        <f>E21/$E$23*$G$23</f>
        <v>#REF!</v>
      </c>
      <c r="H21" s="177" t="e">
        <f>#REF!</f>
        <v>#REF!</v>
      </c>
      <c r="I21" s="178"/>
      <c r="J21" s="177" t="e">
        <f t="shared" ref="J21:J22" si="0">G21-H21</f>
        <v>#REF!</v>
      </c>
      <c r="K21" s="178"/>
      <c r="L21" s="176" t="e">
        <f t="shared" ref="L21:L22" si="1">D21+E21-G21</f>
        <v>#REF!</v>
      </c>
      <c r="M21" s="176"/>
      <c r="N21" s="101"/>
      <c r="O21" s="101"/>
      <c r="P21" s="67"/>
    </row>
    <row r="22" spans="1:19" ht="19.5" hidden="1" customHeight="1" x14ac:dyDescent="0.25">
      <c r="A22" s="79"/>
      <c r="B22" s="174" t="s">
        <v>139</v>
      </c>
      <c r="C22" s="175"/>
      <c r="D22" s="100" t="e">
        <f>E22/E23*D23</f>
        <v>#REF!</v>
      </c>
      <c r="E22" s="177">
        <f>E14*J43*L5</f>
        <v>13099.332</v>
      </c>
      <c r="F22" s="178"/>
      <c r="G22" s="100" t="e">
        <f>E22/$E$23*$G$23</f>
        <v>#REF!</v>
      </c>
      <c r="H22" s="177">
        <f>M43</f>
        <v>12878.866822572445</v>
      </c>
      <c r="I22" s="178"/>
      <c r="J22" s="177" t="e">
        <f t="shared" si="0"/>
        <v>#REF!</v>
      </c>
      <c r="K22" s="178"/>
      <c r="L22" s="176" t="e">
        <f t="shared" si="1"/>
        <v>#REF!</v>
      </c>
      <c r="M22" s="176"/>
      <c r="N22" s="101"/>
      <c r="O22" s="101"/>
      <c r="P22" s="67"/>
    </row>
    <row r="23" spans="1:19" ht="21.75" hidden="1" customHeight="1" x14ac:dyDescent="0.25">
      <c r="A23" s="79"/>
      <c r="B23" s="192" t="s">
        <v>140</v>
      </c>
      <c r="C23" s="193"/>
      <c r="D23" s="102">
        <v>15165.38</v>
      </c>
      <c r="E23" s="194" t="e">
        <f>SUM(E20:F22)</f>
        <v>#REF!</v>
      </c>
      <c r="F23" s="195"/>
      <c r="G23" s="103" t="e">
        <f>E23+D23-L23</f>
        <v>#REF!</v>
      </c>
      <c r="H23" s="194" t="e">
        <f>SUM(H20:H22)</f>
        <v>#REF!</v>
      </c>
      <c r="I23" s="195"/>
      <c r="J23" s="194" t="e">
        <f>SUM(J20:J22)</f>
        <v>#REF!</v>
      </c>
      <c r="K23" s="195"/>
      <c r="L23" s="196">
        <v>0</v>
      </c>
      <c r="M23" s="196"/>
      <c r="N23" s="101"/>
      <c r="O23" s="101"/>
      <c r="P23" s="67"/>
    </row>
    <row r="24" spans="1:19" ht="21.75" customHeight="1" x14ac:dyDescent="0.25">
      <c r="A24" s="79"/>
      <c r="B24" s="104"/>
      <c r="C24" s="105"/>
      <c r="D24" s="106"/>
      <c r="E24" s="106"/>
      <c r="F24" s="106"/>
      <c r="G24" s="107"/>
      <c r="H24" s="106"/>
      <c r="I24" s="106"/>
      <c r="J24" s="106"/>
      <c r="K24" s="106"/>
      <c r="L24" s="106"/>
      <c r="M24" s="106"/>
      <c r="N24" s="101"/>
      <c r="O24" s="101"/>
      <c r="P24" s="67"/>
    </row>
    <row r="25" spans="1:19" ht="21.75" customHeight="1" x14ac:dyDescent="0.25">
      <c r="A25" s="79"/>
      <c r="B25" s="104"/>
      <c r="C25" s="105"/>
      <c r="D25" s="106"/>
      <c r="E25" s="106"/>
      <c r="F25" s="106"/>
      <c r="G25" s="107"/>
      <c r="H25" s="106"/>
      <c r="I25" s="106"/>
      <c r="J25" s="106"/>
      <c r="K25" s="106"/>
      <c r="L25" s="106"/>
      <c r="M25" s="106"/>
      <c r="N25" s="101"/>
      <c r="O25" s="101"/>
      <c r="P25" s="67"/>
    </row>
    <row r="26" spans="1:19" ht="21.75" customHeight="1" x14ac:dyDescent="0.25">
      <c r="A26" s="79"/>
      <c r="B26" s="104"/>
      <c r="C26" s="105"/>
      <c r="D26" s="106"/>
      <c r="E26" s="106"/>
      <c r="F26" s="106"/>
      <c r="G26" s="107"/>
      <c r="H26" s="106"/>
      <c r="I26" s="106"/>
      <c r="J26" s="106"/>
      <c r="K26" s="106"/>
      <c r="L26" s="106"/>
      <c r="M26" s="106"/>
      <c r="N26" s="101"/>
      <c r="O26" s="101"/>
      <c r="P26" s="67"/>
    </row>
    <row r="27" spans="1:19" ht="21.75" customHeight="1" x14ac:dyDescent="0.25">
      <c r="A27" s="166" t="s">
        <v>141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08"/>
      <c r="O27" s="67"/>
      <c r="P27" s="67"/>
    </row>
    <row r="28" spans="1:19" ht="9.75" customHeight="1" x14ac:dyDescent="0.2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</row>
    <row r="29" spans="1:19" ht="36.75" customHeight="1" x14ac:dyDescent="0.25">
      <c r="B29" s="180" t="s">
        <v>142</v>
      </c>
      <c r="C29" s="182" t="s">
        <v>143</v>
      </c>
      <c r="D29" s="183"/>
      <c r="E29" s="183"/>
      <c r="F29" s="183"/>
      <c r="G29" s="183"/>
      <c r="H29" s="183"/>
      <c r="I29" s="184"/>
      <c r="J29" s="188" t="s">
        <v>144</v>
      </c>
      <c r="K29" s="189" t="s">
        <v>145</v>
      </c>
      <c r="L29" s="190"/>
      <c r="M29" s="191" t="s">
        <v>146</v>
      </c>
      <c r="N29" s="190"/>
      <c r="O29" s="111" t="s">
        <v>147</v>
      </c>
      <c r="P29" s="67"/>
    </row>
    <row r="30" spans="1:19" ht="16.5" customHeight="1" x14ac:dyDescent="0.25">
      <c r="B30" s="181"/>
      <c r="C30" s="185"/>
      <c r="D30" s="186"/>
      <c r="E30" s="186"/>
      <c r="F30" s="186"/>
      <c r="G30" s="186"/>
      <c r="H30" s="186"/>
      <c r="I30" s="187"/>
      <c r="J30" s="188"/>
      <c r="K30" s="189" t="s">
        <v>148</v>
      </c>
      <c r="L30" s="190"/>
      <c r="M30" s="188" t="s">
        <v>148</v>
      </c>
      <c r="N30" s="188"/>
      <c r="O30" s="112" t="s">
        <v>148</v>
      </c>
      <c r="P30" s="67"/>
    </row>
    <row r="31" spans="1:19" ht="16.5" customHeight="1" x14ac:dyDescent="0.25">
      <c r="B31" s="113">
        <v>1</v>
      </c>
      <c r="C31" s="197" t="s">
        <v>6</v>
      </c>
      <c r="D31" s="198"/>
      <c r="E31" s="198"/>
      <c r="F31" s="198"/>
      <c r="G31" s="198"/>
      <c r="H31" s="198"/>
      <c r="I31" s="199"/>
      <c r="J31" s="114">
        <v>0</v>
      </c>
      <c r="K31" s="200">
        <f>J31/$J$47*$K$47</f>
        <v>0</v>
      </c>
      <c r="L31" s="201"/>
      <c r="M31" s="202">
        <f>K31-O31</f>
        <v>0</v>
      </c>
      <c r="N31" s="202"/>
      <c r="O31" s="115">
        <f>J31/$J$47*$O$47</f>
        <v>0</v>
      </c>
      <c r="P31" s="67"/>
    </row>
    <row r="32" spans="1:19" ht="16.5" customHeight="1" x14ac:dyDescent="0.25">
      <c r="B32" s="113">
        <v>2</v>
      </c>
      <c r="C32" s="197" t="s">
        <v>149</v>
      </c>
      <c r="D32" s="198"/>
      <c r="E32" s="198"/>
      <c r="F32" s="198"/>
      <c r="G32" s="198"/>
      <c r="H32" s="198"/>
      <c r="I32" s="199"/>
      <c r="J32" s="114">
        <v>3.85</v>
      </c>
      <c r="K32" s="200">
        <f>J32/$J$47*$K$47</f>
        <v>9287.7501779359427</v>
      </c>
      <c r="L32" s="201"/>
      <c r="M32" s="202">
        <f t="shared" ref="M32:M43" si="2">K32-O32</f>
        <v>9131.4249110320288</v>
      </c>
      <c r="N32" s="202"/>
      <c r="O32" s="115">
        <f>J32/$J$47*$O$47</f>
        <v>156.32526690391455</v>
      </c>
      <c r="P32" s="67"/>
    </row>
    <row r="33" spans="2:16" ht="16.5" customHeight="1" x14ac:dyDescent="0.25">
      <c r="B33" s="113">
        <v>3</v>
      </c>
      <c r="C33" s="197" t="s">
        <v>150</v>
      </c>
      <c r="D33" s="198"/>
      <c r="E33" s="198"/>
      <c r="F33" s="198"/>
      <c r="G33" s="198"/>
      <c r="H33" s="198"/>
      <c r="I33" s="199"/>
      <c r="J33" s="114">
        <v>1.05</v>
      </c>
      <c r="K33" s="200">
        <f>J33/$J$47*$K$47</f>
        <v>2533.0227758007113</v>
      </c>
      <c r="L33" s="201"/>
      <c r="M33" s="202">
        <f t="shared" si="2"/>
        <v>2490.3886120996435</v>
      </c>
      <c r="N33" s="202"/>
      <c r="O33" s="115">
        <f>J33/$J$47*$O$47</f>
        <v>42.634163701067607</v>
      </c>
      <c r="P33" s="67"/>
    </row>
    <row r="34" spans="2:16" ht="16.5" customHeight="1" x14ac:dyDescent="0.25">
      <c r="B34" s="113">
        <v>4</v>
      </c>
      <c r="C34" s="197" t="s">
        <v>10</v>
      </c>
      <c r="D34" s="198"/>
      <c r="E34" s="198"/>
      <c r="F34" s="198"/>
      <c r="G34" s="198"/>
      <c r="H34" s="198"/>
      <c r="I34" s="199"/>
      <c r="J34" s="114">
        <v>3.49</v>
      </c>
      <c r="K34" s="200">
        <f>J34/$J$47*$K$47</f>
        <v>8419.2852262328415</v>
      </c>
      <c r="L34" s="201"/>
      <c r="M34" s="202">
        <f t="shared" si="2"/>
        <v>8277.5773868835786</v>
      </c>
      <c r="N34" s="202"/>
      <c r="O34" s="115">
        <f>J34/$J$47*$O$47</f>
        <v>141.70783934926283</v>
      </c>
      <c r="P34" s="67"/>
    </row>
    <row r="35" spans="2:16" ht="16.5" customHeight="1" x14ac:dyDescent="0.25">
      <c r="B35" s="113">
        <v>5</v>
      </c>
      <c r="C35" s="197" t="s">
        <v>20</v>
      </c>
      <c r="D35" s="198"/>
      <c r="E35" s="198"/>
      <c r="F35" s="198"/>
      <c r="G35" s="198"/>
      <c r="H35" s="198"/>
      <c r="I35" s="199"/>
      <c r="J35" s="114">
        <v>0.47</v>
      </c>
      <c r="K35" s="200">
        <f>J35/$J$47*$K$47</f>
        <v>1133.8292425012708</v>
      </c>
      <c r="L35" s="201"/>
      <c r="M35" s="202">
        <f t="shared" si="2"/>
        <v>1114.7453787493644</v>
      </c>
      <c r="N35" s="202"/>
      <c r="O35" s="115">
        <f>J35/$J$47*$O$47</f>
        <v>19.083863751906453</v>
      </c>
      <c r="P35" s="67"/>
    </row>
    <row r="36" spans="2:16" ht="16.5" customHeight="1" x14ac:dyDescent="0.25">
      <c r="B36" s="113">
        <v>6</v>
      </c>
      <c r="C36" s="197" t="s">
        <v>23</v>
      </c>
      <c r="D36" s="198"/>
      <c r="E36" s="198"/>
      <c r="F36" s="198"/>
      <c r="G36" s="198"/>
      <c r="H36" s="198"/>
      <c r="I36" s="199"/>
      <c r="J36" s="114">
        <v>0.19</v>
      </c>
      <c r="K36" s="200">
        <f>J36/$J$47*$K$47</f>
        <v>458.35650228774784</v>
      </c>
      <c r="L36" s="201"/>
      <c r="M36" s="202">
        <f t="shared" si="2"/>
        <v>450.64174885612607</v>
      </c>
      <c r="N36" s="202"/>
      <c r="O36" s="115">
        <f>J36/$J$47*$O$47</f>
        <v>7.7147534316217588</v>
      </c>
      <c r="P36" s="67"/>
    </row>
    <row r="37" spans="2:16" ht="16.5" customHeight="1" x14ac:dyDescent="0.25">
      <c r="B37" s="113">
        <v>7</v>
      </c>
      <c r="C37" s="197" t="s">
        <v>151</v>
      </c>
      <c r="D37" s="198"/>
      <c r="E37" s="198"/>
      <c r="F37" s="198"/>
      <c r="G37" s="198"/>
      <c r="H37" s="198"/>
      <c r="I37" s="199"/>
      <c r="J37" s="114">
        <v>1.92</v>
      </c>
      <c r="K37" s="200">
        <f>J37/$J$47*$K$47</f>
        <v>4631.813075749872</v>
      </c>
      <c r="L37" s="201"/>
      <c r="M37" s="202">
        <f t="shared" si="2"/>
        <v>4553.8534621250628</v>
      </c>
      <c r="N37" s="202"/>
      <c r="O37" s="115">
        <f>J37/$J$47*$O$47</f>
        <v>77.959613624809336</v>
      </c>
      <c r="P37" s="67"/>
    </row>
    <row r="38" spans="2:16" ht="28.5" customHeight="1" x14ac:dyDescent="0.25">
      <c r="B38" s="113">
        <v>8</v>
      </c>
      <c r="C38" s="197" t="s">
        <v>152</v>
      </c>
      <c r="D38" s="198"/>
      <c r="E38" s="198"/>
      <c r="F38" s="198"/>
      <c r="G38" s="198"/>
      <c r="H38" s="198"/>
      <c r="I38" s="199"/>
      <c r="J38" s="114">
        <f>0.5+0.14</f>
        <v>0.64</v>
      </c>
      <c r="K38" s="200">
        <f>J38/$J$47*$K$47</f>
        <v>1543.9376919166243</v>
      </c>
      <c r="L38" s="201"/>
      <c r="M38" s="202">
        <f t="shared" si="2"/>
        <v>1517.9511540416879</v>
      </c>
      <c r="N38" s="202"/>
      <c r="O38" s="115">
        <f>J38/$J$47*$O$47</f>
        <v>25.986537874936449</v>
      </c>
      <c r="P38" s="67"/>
    </row>
    <row r="39" spans="2:16" ht="16.5" customHeight="1" x14ac:dyDescent="0.25">
      <c r="B39" s="113">
        <v>9</v>
      </c>
      <c r="C39" s="197" t="s">
        <v>12</v>
      </c>
      <c r="D39" s="198"/>
      <c r="E39" s="198"/>
      <c r="F39" s="198"/>
      <c r="G39" s="198"/>
      <c r="H39" s="198"/>
      <c r="I39" s="199"/>
      <c r="J39" s="114">
        <v>0.11</v>
      </c>
      <c r="K39" s="200">
        <f>J39/$J$47*$K$47</f>
        <v>265.3642907981698</v>
      </c>
      <c r="L39" s="201"/>
      <c r="M39" s="202">
        <f t="shared" si="2"/>
        <v>260.89785460091508</v>
      </c>
      <c r="N39" s="202"/>
      <c r="O39" s="115">
        <f>J39/$J$47*$O$47</f>
        <v>4.4664361972547022</v>
      </c>
      <c r="P39" s="67"/>
    </row>
    <row r="40" spans="2:16" ht="16.5" customHeight="1" x14ac:dyDescent="0.25">
      <c r="B40" s="113">
        <v>10</v>
      </c>
      <c r="C40" s="197" t="s">
        <v>25</v>
      </c>
      <c r="D40" s="198"/>
      <c r="E40" s="198"/>
      <c r="F40" s="198"/>
      <c r="G40" s="198"/>
      <c r="H40" s="198"/>
      <c r="I40" s="199"/>
      <c r="J40" s="114">
        <v>0.15</v>
      </c>
      <c r="K40" s="200">
        <f>J40/$J$47*$K$47</f>
        <v>361.86039654295877</v>
      </c>
      <c r="L40" s="201"/>
      <c r="M40" s="202">
        <f t="shared" si="2"/>
        <v>355.76980172852052</v>
      </c>
      <c r="N40" s="202"/>
      <c r="O40" s="115">
        <f>J40/$J$47*$O$47</f>
        <v>6.09059481443823</v>
      </c>
      <c r="P40" s="67"/>
    </row>
    <row r="41" spans="2:16" ht="16.5" customHeight="1" x14ac:dyDescent="0.25">
      <c r="B41" s="113">
        <v>11</v>
      </c>
      <c r="C41" s="197" t="s">
        <v>27</v>
      </c>
      <c r="D41" s="198"/>
      <c r="E41" s="198"/>
      <c r="F41" s="198"/>
      <c r="G41" s="198"/>
      <c r="H41" s="198"/>
      <c r="I41" s="199"/>
      <c r="J41" s="114">
        <v>0.26</v>
      </c>
      <c r="K41" s="200">
        <f>J41/$J$47*$K$47</f>
        <v>627.22468734112852</v>
      </c>
      <c r="L41" s="201"/>
      <c r="M41" s="202">
        <f t="shared" si="2"/>
        <v>616.66765632943554</v>
      </c>
      <c r="N41" s="202"/>
      <c r="O41" s="115">
        <f>J41/$J$47*$O$47</f>
        <v>10.557031011692931</v>
      </c>
      <c r="P41" s="67"/>
    </row>
    <row r="42" spans="2:16" ht="16.5" customHeight="1" x14ac:dyDescent="0.25">
      <c r="B42" s="113">
        <v>12</v>
      </c>
      <c r="C42" s="197" t="s">
        <v>94</v>
      </c>
      <c r="D42" s="198"/>
      <c r="E42" s="198"/>
      <c r="F42" s="198"/>
      <c r="G42" s="198"/>
      <c r="H42" s="198"/>
      <c r="I42" s="199"/>
      <c r="J42" s="114">
        <v>2.11</v>
      </c>
      <c r="K42" s="200">
        <f>J42/$J$47*$K$47</f>
        <v>5090.1695780376194</v>
      </c>
      <c r="L42" s="201"/>
      <c r="M42" s="202">
        <f t="shared" si="2"/>
        <v>5004.4952109811884</v>
      </c>
      <c r="N42" s="202"/>
      <c r="O42" s="115">
        <f>J42/$J$47*$O$47</f>
        <v>85.674367056431095</v>
      </c>
      <c r="P42" s="67"/>
    </row>
    <row r="43" spans="2:16" ht="19.5" customHeight="1" x14ac:dyDescent="0.25">
      <c r="B43" s="113">
        <v>13</v>
      </c>
      <c r="C43" s="197" t="s">
        <v>95</v>
      </c>
      <c r="D43" s="198"/>
      <c r="E43" s="198"/>
      <c r="F43" s="198"/>
      <c r="G43" s="198"/>
      <c r="H43" s="198"/>
      <c r="I43" s="199"/>
      <c r="J43" s="114">
        <v>5.43</v>
      </c>
      <c r="K43" s="200">
        <f>J43/$J$47*$K$47</f>
        <v>13099.346354855108</v>
      </c>
      <c r="L43" s="201"/>
      <c r="M43" s="202">
        <f t="shared" si="2"/>
        <v>12878.866822572445</v>
      </c>
      <c r="N43" s="202"/>
      <c r="O43" s="115">
        <f>J43/$J$47*$O$47</f>
        <v>220.47953228266391</v>
      </c>
      <c r="P43" s="67"/>
    </row>
    <row r="44" spans="2:16" ht="14.25" customHeight="1" x14ac:dyDescent="0.25">
      <c r="B44" s="113"/>
      <c r="C44" s="197"/>
      <c r="D44" s="198"/>
      <c r="E44" s="198"/>
      <c r="F44" s="198"/>
      <c r="G44" s="198"/>
      <c r="H44" s="198"/>
      <c r="I44" s="199"/>
      <c r="J44" s="114"/>
      <c r="K44" s="200"/>
      <c r="L44" s="201"/>
      <c r="M44" s="202"/>
      <c r="N44" s="202"/>
      <c r="O44" s="115"/>
      <c r="P44" s="67"/>
    </row>
    <row r="45" spans="2:16" ht="14.25" customHeight="1" x14ac:dyDescent="0.25">
      <c r="B45" s="113"/>
      <c r="C45" s="197"/>
      <c r="D45" s="198"/>
      <c r="E45" s="198"/>
      <c r="F45" s="198"/>
      <c r="G45" s="198"/>
      <c r="H45" s="198"/>
      <c r="I45" s="199"/>
      <c r="J45" s="114"/>
      <c r="K45" s="200"/>
      <c r="L45" s="201"/>
      <c r="M45" s="202"/>
      <c r="N45" s="202"/>
      <c r="O45" s="115"/>
      <c r="P45" s="67"/>
    </row>
    <row r="46" spans="2:16" x14ac:dyDescent="0.25">
      <c r="B46" s="113"/>
      <c r="C46" s="197"/>
      <c r="D46" s="198"/>
      <c r="E46" s="198"/>
      <c r="F46" s="198"/>
      <c r="G46" s="198"/>
      <c r="H46" s="198"/>
      <c r="I46" s="199"/>
      <c r="J46" s="114"/>
      <c r="K46" s="200"/>
      <c r="L46" s="201"/>
      <c r="M46" s="202"/>
      <c r="N46" s="202"/>
      <c r="O46" s="115"/>
      <c r="P46" s="67"/>
    </row>
    <row r="47" spans="2:16" ht="18" customHeight="1" x14ac:dyDescent="0.25">
      <c r="B47" s="113">
        <v>14</v>
      </c>
      <c r="C47" s="203" t="s">
        <v>153</v>
      </c>
      <c r="D47" s="204"/>
      <c r="E47" s="204"/>
      <c r="F47" s="204"/>
      <c r="G47" s="204"/>
      <c r="H47" s="204"/>
      <c r="I47" s="205"/>
      <c r="J47" s="116">
        <f>SUM(J31:J46)</f>
        <v>19.670000000000002</v>
      </c>
      <c r="K47" s="206">
        <v>47451.96</v>
      </c>
      <c r="L47" s="207"/>
      <c r="M47" s="208">
        <f>SUM(M31:N43)</f>
        <v>46653.280000000006</v>
      </c>
      <c r="N47" s="208"/>
      <c r="O47" s="117">
        <v>798.68</v>
      </c>
      <c r="P47" s="67"/>
    </row>
    <row r="49" spans="1:18" x14ac:dyDescent="0.2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1:18" ht="14.25" customHeight="1" x14ac:dyDescent="0.25">
      <c r="A50" s="209"/>
      <c r="B50" s="209"/>
      <c r="C50" s="209"/>
      <c r="D50" s="11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67"/>
      <c r="P50" s="67"/>
    </row>
    <row r="51" spans="1:18" ht="34.5" customHeight="1" x14ac:dyDescent="0.25">
      <c r="A51" s="210" t="s">
        <v>154</v>
      </c>
      <c r="B51" s="210"/>
      <c r="C51" s="210"/>
      <c r="D51" s="210"/>
      <c r="E51" s="210"/>
      <c r="F51" s="120"/>
      <c r="O51" s="67"/>
      <c r="P51" s="67"/>
    </row>
    <row r="52" spans="1:18" ht="14.25" customHeight="1" x14ac:dyDescent="0.25">
      <c r="A52" s="211"/>
      <c r="B52" s="211"/>
      <c r="C52" s="211"/>
      <c r="D52" s="121"/>
    </row>
  </sheetData>
  <mergeCells count="117">
    <mergeCell ref="C47:I47"/>
    <mergeCell ref="K47:L47"/>
    <mergeCell ref="M47:N47"/>
    <mergeCell ref="A50:C50"/>
    <mergeCell ref="A51:E51"/>
    <mergeCell ref="A52:C52"/>
    <mergeCell ref="C45:I45"/>
    <mergeCell ref="K45:L45"/>
    <mergeCell ref="M45:N45"/>
    <mergeCell ref="C46:I46"/>
    <mergeCell ref="K46:L46"/>
    <mergeCell ref="M46:N46"/>
    <mergeCell ref="C43:I43"/>
    <mergeCell ref="K43:L43"/>
    <mergeCell ref="M43:N43"/>
    <mergeCell ref="C44:I44"/>
    <mergeCell ref="K44:L44"/>
    <mergeCell ref="M44:N44"/>
    <mergeCell ref="C41:I41"/>
    <mergeCell ref="K41:L41"/>
    <mergeCell ref="M41:N41"/>
    <mergeCell ref="C42:I42"/>
    <mergeCell ref="K42:L42"/>
    <mergeCell ref="M42:N42"/>
    <mergeCell ref="C39:I39"/>
    <mergeCell ref="K39:L39"/>
    <mergeCell ref="M39:N39"/>
    <mergeCell ref="C40:I40"/>
    <mergeCell ref="K40:L40"/>
    <mergeCell ref="M40:N40"/>
    <mergeCell ref="C37:I37"/>
    <mergeCell ref="K37:L37"/>
    <mergeCell ref="M37:N37"/>
    <mergeCell ref="C38:I38"/>
    <mergeCell ref="K38:L38"/>
    <mergeCell ref="M38:N38"/>
    <mergeCell ref="C35:I35"/>
    <mergeCell ref="K35:L35"/>
    <mergeCell ref="M35:N35"/>
    <mergeCell ref="C36:I36"/>
    <mergeCell ref="K36:L36"/>
    <mergeCell ref="M36:N36"/>
    <mergeCell ref="C33:I33"/>
    <mergeCell ref="K33:L33"/>
    <mergeCell ref="M33:N33"/>
    <mergeCell ref="C34:I34"/>
    <mergeCell ref="K34:L34"/>
    <mergeCell ref="M34:N34"/>
    <mergeCell ref="C31:I31"/>
    <mergeCell ref="K31:L31"/>
    <mergeCell ref="M31:N31"/>
    <mergeCell ref="C32:I32"/>
    <mergeCell ref="K32:L32"/>
    <mergeCell ref="M32:N32"/>
    <mergeCell ref="A27:M27"/>
    <mergeCell ref="B29:B30"/>
    <mergeCell ref="C29:I30"/>
    <mergeCell ref="J29:J30"/>
    <mergeCell ref="K29:L29"/>
    <mergeCell ref="M29:N29"/>
    <mergeCell ref="K30:L30"/>
    <mergeCell ref="M30:N30"/>
    <mergeCell ref="B22:C22"/>
    <mergeCell ref="E22:F22"/>
    <mergeCell ref="H22:I22"/>
    <mergeCell ref="J22:K22"/>
    <mergeCell ref="L22:M22"/>
    <mergeCell ref="B23:C23"/>
    <mergeCell ref="E23:F23"/>
    <mergeCell ref="H23:I23"/>
    <mergeCell ref="J23:K23"/>
    <mergeCell ref="L23:M23"/>
    <mergeCell ref="B20:C20"/>
    <mergeCell ref="E20:F20"/>
    <mergeCell ref="H20:I20"/>
    <mergeCell ref="J20:K20"/>
    <mergeCell ref="L20:M20"/>
    <mergeCell ref="B21:C21"/>
    <mergeCell ref="E21:F21"/>
    <mergeCell ref="H21:I21"/>
    <mergeCell ref="J21:K21"/>
    <mergeCell ref="L21:M21"/>
    <mergeCell ref="A17:M17"/>
    <mergeCell ref="B18:C19"/>
    <mergeCell ref="E18:F18"/>
    <mergeCell ref="H18:I18"/>
    <mergeCell ref="J18:K18"/>
    <mergeCell ref="L18:M18"/>
    <mergeCell ref="E19:F19"/>
    <mergeCell ref="H19:I19"/>
    <mergeCell ref="J19:K19"/>
    <mergeCell ref="L19:M19"/>
    <mergeCell ref="A1:O1"/>
    <mergeCell ref="A2:O2"/>
    <mergeCell ref="A3:O3"/>
    <mergeCell ref="A5:J5"/>
    <mergeCell ref="B14:D14"/>
    <mergeCell ref="G14:J14"/>
    <mergeCell ref="K14:L14"/>
    <mergeCell ref="B15:D15"/>
    <mergeCell ref="G15:J15"/>
    <mergeCell ref="K15:L15"/>
    <mergeCell ref="B11:C11"/>
    <mergeCell ref="E11:F11"/>
    <mergeCell ref="I11:K11"/>
    <mergeCell ref="B12:C12"/>
    <mergeCell ref="E12:F12"/>
    <mergeCell ref="I12:K12"/>
    <mergeCell ref="Q5:R5"/>
    <mergeCell ref="A7:E7"/>
    <mergeCell ref="G7:J7"/>
    <mergeCell ref="B9:C9"/>
    <mergeCell ref="E9:F9"/>
    <mergeCell ref="I9:K9"/>
    <mergeCell ref="B10:C10"/>
    <mergeCell ref="E10:F10"/>
    <mergeCell ref="I10:K10"/>
  </mergeCells>
  <pageMargins left="0.2" right="0.19685039370078741" top="0.39370078740157483" bottom="0.31496062992125984" header="0.31496062992125984" footer="0.23622047244094491"/>
  <pageSetup paperSize="9" scale="7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12г.</vt:lpstr>
      <vt:lpstr>'отчет 12г.'!Область_печати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Афанасьева Н</dc:creator>
  <cp:lastModifiedBy>Афанасьева Н</cp:lastModifiedBy>
  <cp:lastPrinted>2013-04-03T22:35:40Z</cp:lastPrinted>
  <dcterms:created xsi:type="dcterms:W3CDTF">2013-03-27T04:30:48Z</dcterms:created>
  <dcterms:modified xsi:type="dcterms:W3CDTF">2013-04-03T22:35:42Z</dcterms:modified>
</cp:coreProperties>
</file>