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250" activeTab="1"/>
  </bookViews>
  <sheets>
    <sheet name="Перечень работ и услуг" sheetId="2" r:id="rId1"/>
    <sheet name="отчет 2013г." sheetId="4" r:id="rId2"/>
  </sheets>
  <externalReferences>
    <externalReference r:id="rId3"/>
  </externalReferences>
  <definedNames>
    <definedName name="_xlnm.Print_Area" localSheetId="1">'отчет 2013г.'!$A$1:$N$52</definedName>
  </definedNames>
  <calcPr calcId="144525"/>
</workbook>
</file>

<file path=xl/calcChain.xml><?xml version="1.0" encoding="utf-8"?>
<calcChain xmlns="http://schemas.openxmlformats.org/spreadsheetml/2006/main">
  <c r="H18" i="4" l="1"/>
  <c r="B39" i="4"/>
  <c r="B40" i="4" s="1"/>
  <c r="B41" i="4" s="1"/>
  <c r="B42" i="4" s="1"/>
  <c r="M37" i="4"/>
  <c r="H17" i="4" s="1"/>
  <c r="I37" i="4"/>
  <c r="G37" i="4"/>
  <c r="M24" i="4"/>
  <c r="H16" i="4" s="1"/>
  <c r="I24" i="4"/>
  <c r="G24" i="4"/>
  <c r="E11" i="4"/>
  <c r="E18" i="4" s="1"/>
  <c r="H19" i="4" l="1"/>
  <c r="G48" i="4"/>
  <c r="M48" i="4"/>
  <c r="I48" i="4"/>
  <c r="E16" i="4"/>
  <c r="E17" i="4"/>
  <c r="E19" i="4" l="1"/>
  <c r="D16" i="4" s="1"/>
  <c r="G19" i="4" l="1"/>
  <c r="G18" i="4" s="1"/>
  <c r="J18" i="4" s="1"/>
  <c r="D18" i="4"/>
  <c r="D17" i="4"/>
  <c r="G16" i="4" l="1"/>
  <c r="J16" i="4" s="1"/>
  <c r="L18" i="4"/>
  <c r="G17" i="4"/>
  <c r="J17" i="4" s="1"/>
  <c r="J19" i="4" l="1"/>
  <c r="L16" i="4"/>
  <c r="L17" i="4"/>
  <c r="E120" i="2"/>
  <c r="D89" i="2"/>
  <c r="F11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28" i="2"/>
  <c r="E79" i="2" s="1"/>
  <c r="F79" i="2" l="1"/>
  <c r="F80" i="2" s="1"/>
  <c r="F120" i="2"/>
  <c r="E29" i="2"/>
  <c r="E80" i="2" s="1"/>
  <c r="F92" i="2"/>
  <c r="F94" i="2"/>
  <c r="F96" i="2"/>
  <c r="F97" i="2"/>
  <c r="F98" i="2"/>
  <c r="F99" i="2"/>
  <c r="F100" i="2"/>
  <c r="F101" i="2"/>
  <c r="F102" i="2"/>
  <c r="F103" i="2"/>
  <c r="F104" i="2"/>
  <c r="F106" i="2"/>
  <c r="F107" i="2"/>
  <c r="F109" i="2"/>
  <c r="F115" i="2"/>
  <c r="F116" i="2"/>
  <c r="F117" i="2"/>
  <c r="F118" i="2"/>
</calcChain>
</file>

<file path=xl/sharedStrings.xml><?xml version="1.0" encoding="utf-8"?>
<sst xmlns="http://schemas.openxmlformats.org/spreadsheetml/2006/main" count="291" uniqueCount="192">
  <si>
    <t>Всего</t>
  </si>
  <si>
    <t>III.</t>
  </si>
  <si>
    <t>Услуги по управлению</t>
  </si>
  <si>
    <t>Сбытовая надбавка</t>
  </si>
  <si>
    <t>Работа Паспортного стола</t>
  </si>
  <si>
    <t>Работа Диспетчерской службы</t>
  </si>
  <si>
    <t>Расходы по управлению общедомовым имуществом многоквартирных домов, в т.ч.</t>
  </si>
  <si>
    <t>II.</t>
  </si>
  <si>
    <t>Ремонтно-аварийное обслуживание</t>
  </si>
  <si>
    <t>Механизированная расчистка придомовой территорий от снега</t>
  </si>
  <si>
    <t>Расчистка кровли от снега и сосулек</t>
  </si>
  <si>
    <t>Дератизация и дезинсекция</t>
  </si>
  <si>
    <t>Содержание и уборка лестничных клеток</t>
  </si>
  <si>
    <t>I.</t>
  </si>
  <si>
    <t>Сумма</t>
  </si>
  <si>
    <t>Месяц</t>
  </si>
  <si>
    <t>Некачественное предоставление услуг</t>
  </si>
  <si>
    <t>Показатели жилищных услуг</t>
  </si>
  <si>
    <t>№                         п/п</t>
  </si>
  <si>
    <t>III. ОСНОВНЫЕ ПОКАЗАТЕЛИ ФИНАНСОВО-ХОЗЯЙСТВЕННОЙ ДЕЯТЕЛЬНОСТИ</t>
  </si>
  <si>
    <t>текущий ремонт</t>
  </si>
  <si>
    <t>управление домом</t>
  </si>
  <si>
    <t>техобслуживание</t>
  </si>
  <si>
    <t>руб.</t>
  </si>
  <si>
    <t>Показатели</t>
  </si>
  <si>
    <t>Площадь нежилых помещ., м2</t>
  </si>
  <si>
    <t>Общая полезная площадь, м2</t>
  </si>
  <si>
    <t>Общая площадь дома, м2</t>
  </si>
  <si>
    <t>Общая площадь (квартир), м2</t>
  </si>
  <si>
    <t>Год постройки</t>
  </si>
  <si>
    <t>Площадь подвалов, м2</t>
  </si>
  <si>
    <t>Квартир</t>
  </si>
  <si>
    <t>Материал кровли</t>
  </si>
  <si>
    <t>Площадь чердаков, м2</t>
  </si>
  <si>
    <t>Подъездов</t>
  </si>
  <si>
    <t>шл/блок</t>
  </si>
  <si>
    <t>Материал стен</t>
  </si>
  <si>
    <t>Площадь кровли, м2</t>
  </si>
  <si>
    <t>Этажность</t>
  </si>
  <si>
    <t>дом</t>
  </si>
  <si>
    <t>2-я Красносельская</t>
  </si>
  <si>
    <t>ул.</t>
  </si>
  <si>
    <t xml:space="preserve">I. ОБЩИЕ СВЕДЕНИЯ ОБ ОБЪЕКТЕ </t>
  </si>
  <si>
    <t xml:space="preserve"> О ВЫПОЛНЕННЫХ  РАБОТАХ  И  УСЛУГАХ   </t>
  </si>
  <si>
    <t>О Т Ч Е Т</t>
  </si>
  <si>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</si>
  <si>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</si>
  <si>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</si>
  <si>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</si>
  <si>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</si>
  <si>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</si>
  <si>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</si>
  <si>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</si>
  <si>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</si>
  <si>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</si>
  <si>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</si>
  <si>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</si>
  <si>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</si>
  <si>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</si>
  <si>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</si>
  <si>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</si>
  <si>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</si>
  <si>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</si>
  <si>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</si>
  <si>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</si>
  <si>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</si>
  <si>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</si>
  <si>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</si>
  <si>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</si>
  <si>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</si>
  <si>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</si>
  <si>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</si>
  <si>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</si>
  <si>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</si>
  <si>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</si>
  <si>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</si>
  <si>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</si>
  <si>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</si>
  <si>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</si>
  <si>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</si>
  <si>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</si>
  <si>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</si>
  <si>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</si>
  <si>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</si>
  <si>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</si>
  <si>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</si>
  <si>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</si>
  <si>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</si>
  <si>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</si>
  <si>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</si>
  <si>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</si>
  <si>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</si>
  <si>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</si>
  <si>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</si>
  <si>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</si>
  <si>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</si>
  <si>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</si>
  <si>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</si>
  <si>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</si>
  <si>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</si>
  <si>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</si>
  <si>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</si>
  <si>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</si>
  <si>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</si>
  <si>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</si>
  <si>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</si>
  <si>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</si>
  <si>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6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</si>
  <si>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</si>
  <si>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</si>
  <si>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</si>
  <si>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</si>
  <si>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</si>
  <si>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</si>
  <si>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</si>
  <si>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</si>
  <si>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</si>
  <si>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</si>
  <si>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</si>
  <si>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</si>
  <si>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</si>
  <si>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</si>
  <si>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</si>
  <si>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</si>
  <si>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</si>
  <si>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</si>
  <si>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</si>
  <si>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</si>
  <si>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</si>
  <si>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</si>
  <si>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</si>
  <si>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</si>
  <si>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</si>
  <si>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</si>
  <si>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</si>
  <si>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</si>
  <si>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</si>
  <si>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</si>
  <si>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</si>
  <si>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</si>
  <si>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</si>
  <si>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</si>
  <si>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</si>
  <si>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</si>
  <si>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</si>
  <si>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</si>
  <si>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</si>
  <si>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</si>
  <si>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>Отклонение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</si>
  <si>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</si>
  <si>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</si>
  <si>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</si>
  <si>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</si>
  <si>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</si>
  <si>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</si>
  <si>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</si>
  <si>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</si>
  <si>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</si>
  <si>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</si>
  <si>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</si>
  <si>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</si>
  <si>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</si>
  <si>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</si>
  <si>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</si>
  <si>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</si>
  <si>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</si>
  <si>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</si>
  <si>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</si>
  <si>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</si>
  <si>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</si>
  <si>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</si>
  <si>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</si>
  <si>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</si>
  <si>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</si>
  <si>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</si>
  <si>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</si>
  <si>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</si>
  <si>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</si>
  <si>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</si>
  <si>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</si>
  <si>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</si>
  <si>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</si>
  <si>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</si>
  <si>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</si>
  <si>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в т.ч.  Остекленение подъезда</t>
  </si>
  <si>
    <t xml:space="preserve">         уборка строительного мусора (прид.тер.)</t>
  </si>
  <si>
    <t>исп. Пак Г.Е. 791800</t>
  </si>
  <si>
    <t>мет.проф.скат</t>
  </si>
  <si>
    <t xml:space="preserve">          герметизация примыканий к вент.шахтам</t>
  </si>
  <si>
    <t xml:space="preserve">          реконструкция 3-х козырьков</t>
  </si>
  <si>
    <t>17,52 кв.м.</t>
  </si>
  <si>
    <t>7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</si>
</sst>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right"/>
    </xf>
    <xf numFmtId="0" fontId="4" fillId="0" borderId="0">
      <alignment horizontal="center" vertical="center"/>
    </xf>
    <xf numFmtId="0" fontId="3" fillId="0" borderId="0">
      <alignment horizontal="center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5" borderId="0">
      <alignment horizontal="left" vertical="top"/>
    </xf>
    <xf numFmtId="0" fontId="3" fillId="5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5" fillId="0" borderId="0">
      <alignment horizontal="left"/>
    </xf>
    <xf numFmtId="0" fontId="4" fillId="0" borderId="0">
      <alignment horizontal="right"/>
    </xf>
    <xf numFmtId="0" fontId="6" fillId="0" borderId="0"/>
    <xf numFmtId="0" fontId="7" fillId="0" borderId="0"/>
    <xf numFmtId="0" fontId="7" fillId="0" borderId="0"/>
    <xf numFmtId="0" fontId="7" fillId="0" borderId="0"/>
  </cellStyleXfs>
  <cellXfs count="252">
    <xf numFmtId="0" fontId="0" fillId="0" borderId="0" xfId="0"/>
    <xf numFmtId="164" fontId="7" fillId="6" borderId="0" xfId="25" applyNumberFormat="1" applyFont="1" applyFill="1" applyAlignment="1">
      <alignment horizontal="center" vertical="center"/>
    </xf>
    <xf numFmtId="0" fontId="7" fillId="6" borderId="0" xfId="25" applyFont="1" applyFill="1" applyAlignment="1">
      <alignment vertical="center"/>
    </xf>
    <xf numFmtId="0" fontId="7" fillId="0" borderId="0" xfId="25" applyFont="1"/>
    <xf numFmtId="2" fontId="7" fillId="6" borderId="0" xfId="25" applyNumberFormat="1" applyFont="1" applyFill="1" applyAlignment="1">
      <alignment vertical="center"/>
    </xf>
    <xf numFmtId="0" fontId="7" fillId="0" borderId="0" xfId="25" applyFont="1" applyAlignment="1">
      <alignment vertical="center"/>
    </xf>
    <xf numFmtId="164" fontId="9" fillId="0" borderId="1" xfId="25" applyNumberFormat="1" applyFont="1" applyBorder="1" applyAlignment="1">
      <alignment horizontal="center" vertical="center" wrapText="1"/>
    </xf>
    <xf numFmtId="0" fontId="9" fillId="0" borderId="1" xfId="25" applyFont="1" applyBorder="1" applyAlignment="1">
      <alignment vertical="center" wrapText="1"/>
    </xf>
    <xf numFmtId="2" fontId="9" fillId="0" borderId="1" xfId="25" applyNumberFormat="1" applyFont="1" applyBorder="1" applyAlignment="1">
      <alignment vertical="center" wrapText="1"/>
    </xf>
    <xf numFmtId="2" fontId="7" fillId="0" borderId="0" xfId="25" applyNumberFormat="1" applyFont="1" applyAlignment="1">
      <alignment vertical="center"/>
    </xf>
    <xf numFmtId="4" fontId="9" fillId="0" borderId="1" xfId="25" applyNumberFormat="1" applyFont="1" applyBorder="1" applyAlignment="1">
      <alignment vertical="center" wrapText="1"/>
    </xf>
    <xf numFmtId="0" fontId="7" fillId="0" borderId="1" xfId="25" applyFont="1" applyBorder="1" applyAlignment="1">
      <alignment vertical="center"/>
    </xf>
    <xf numFmtId="0" fontId="9" fillId="0" borderId="4" xfId="25" applyFont="1" applyBorder="1" applyAlignment="1">
      <alignment vertical="center" wrapText="1"/>
    </xf>
    <xf numFmtId="0" fontId="7" fillId="0" borderId="0" xfId="25" applyFont="1" applyAlignment="1">
      <alignment horizontal="center" vertical="center"/>
    </xf>
    <xf numFmtId="0" fontId="9" fillId="0" borderId="1" xfId="25" applyFont="1" applyBorder="1" applyAlignment="1">
      <alignment horizontal="left" vertical="center" wrapText="1"/>
    </xf>
    <xf numFmtId="0" fontId="7" fillId="0" borderId="1" xfId="25" applyFont="1" applyBorder="1" applyAlignment="1">
      <alignment horizontal="center" vertical="center"/>
    </xf>
    <xf numFmtId="164" fontId="7" fillId="0" borderId="1" xfId="25" applyNumberFormat="1" applyFont="1" applyBorder="1" applyAlignment="1">
      <alignment horizontal="center" vertical="center"/>
    </xf>
    <xf numFmtId="2" fontId="7" fillId="0" borderId="1" xfId="25" applyNumberFormat="1" applyFont="1" applyBorder="1" applyAlignment="1">
      <alignment horizontal="right" vertical="center"/>
    </xf>
    <xf numFmtId="164" fontId="9" fillId="6" borderId="1" xfId="25" applyNumberFormat="1" applyFont="1" applyFill="1" applyBorder="1" applyAlignment="1">
      <alignment horizontal="center" vertical="center" wrapText="1"/>
    </xf>
    <xf numFmtId="0" fontId="9" fillId="6" borderId="1" xfId="25" applyFont="1" applyFill="1" applyBorder="1" applyAlignment="1">
      <alignment vertical="center" wrapText="1"/>
    </xf>
    <xf numFmtId="2" fontId="9" fillId="6" borderId="1" xfId="25" applyNumberFormat="1" applyFont="1" applyFill="1" applyBorder="1" applyAlignment="1">
      <alignment vertical="center" wrapText="1"/>
    </xf>
    <xf numFmtId="0" fontId="7" fillId="6" borderId="1" xfId="25" applyFont="1" applyFill="1" applyBorder="1" applyAlignment="1">
      <alignment vertical="center"/>
    </xf>
    <xf numFmtId="2" fontId="7" fillId="6" borderId="1" xfId="25" applyNumberFormat="1" applyFont="1" applyFill="1" applyBorder="1" applyAlignment="1">
      <alignment vertical="center"/>
    </xf>
    <xf numFmtId="164" fontId="9" fillId="6" borderId="0" xfId="25" applyNumberFormat="1" applyFont="1" applyFill="1" applyBorder="1" applyAlignment="1">
      <alignment horizontal="center" vertical="center" wrapText="1"/>
    </xf>
    <xf numFmtId="164" fontId="7" fillId="0" borderId="0" xfId="25" applyNumberFormat="1" applyFont="1" applyFill="1" applyAlignment="1">
      <alignment horizontal="center" vertical="center"/>
    </xf>
    <xf numFmtId="0" fontId="7" fillId="0" borderId="0" xfId="25" applyFont="1" applyFill="1" applyAlignment="1">
      <alignment vertical="center"/>
    </xf>
    <xf numFmtId="2" fontId="7" fillId="0" borderId="0" xfId="25" applyNumberFormat="1" applyFont="1" applyFill="1" applyAlignment="1">
      <alignment vertical="center"/>
    </xf>
    <xf numFmtId="164" fontId="7" fillId="0" borderId="0" xfId="25" applyNumberFormat="1" applyFont="1" applyAlignment="1">
      <alignment horizontal="center" vertical="center"/>
    </xf>
    <xf numFmtId="0" fontId="7" fillId="0" borderId="0" xfId="25" applyFont="1" applyAlignment="1">
      <alignment horizontal="right" vertical="center"/>
    </xf>
    <xf numFmtId="0" fontId="9" fillId="0" borderId="1" xfId="25" applyFont="1" applyBorder="1" applyAlignment="1">
      <alignment horizontal="center" vertical="center" wrapText="1"/>
    </xf>
    <xf numFmtId="2" fontId="9" fillId="0" borderId="1" xfId="25" applyNumberFormat="1" applyFont="1" applyBorder="1" applyAlignment="1">
      <alignment horizontal="center" vertical="center" wrapText="1"/>
    </xf>
    <xf numFmtId="4" fontId="7" fillId="0" borderId="0" xfId="25" applyNumberFormat="1" applyFont="1" applyAlignment="1">
      <alignment vertical="center"/>
    </xf>
    <xf numFmtId="164" fontId="10" fillId="0" borderId="0" xfId="25" applyNumberFormat="1" applyFont="1" applyAlignment="1">
      <alignment horizontal="center" vertical="center"/>
    </xf>
    <xf numFmtId="0" fontId="10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10" fillId="0" borderId="0" xfId="25" applyFont="1" applyAlignment="1">
      <alignment horizontal="center" vertical="center"/>
    </xf>
    <xf numFmtId="0" fontId="10" fillId="0" borderId="0" xfId="25" applyFont="1" applyAlignment="1">
      <alignment vertical="center"/>
    </xf>
    <xf numFmtId="0" fontId="10" fillId="0" borderId="0" xfId="25" applyFont="1" applyAlignment="1">
      <alignment horizontal="right" vertical="center"/>
    </xf>
    <xf numFmtId="2" fontId="10" fillId="0" borderId="0" xfId="25" applyNumberFormat="1" applyFont="1" applyAlignment="1">
      <alignment vertical="center"/>
    </xf>
    <xf numFmtId="164" fontId="11" fillId="0" borderId="1" xfId="25" applyNumberFormat="1" applyFont="1" applyBorder="1" applyAlignment="1">
      <alignment horizontal="center" vertical="center" wrapText="1"/>
    </xf>
    <xf numFmtId="0" fontId="11" fillId="0" borderId="1" xfId="25" applyFont="1" applyBorder="1" applyAlignment="1">
      <alignment horizontal="center" vertical="center" wrapText="1"/>
    </xf>
    <xf numFmtId="2" fontId="11" fillId="0" borderId="1" xfId="25" applyNumberFormat="1" applyFont="1" applyBorder="1" applyAlignment="1">
      <alignment horizontal="center" vertical="center" wrapText="1"/>
    </xf>
    <xf numFmtId="0" fontId="12" fillId="0" borderId="1" xfId="26" applyFont="1" applyBorder="1" applyAlignment="1">
      <alignment wrapText="1"/>
    </xf>
    <xf numFmtId="0" fontId="11" fillId="0" borderId="1" xfId="25" applyFont="1" applyBorder="1" applyAlignment="1">
      <alignment vertical="center" wrapText="1"/>
    </xf>
    <xf numFmtId="0" fontId="13" fillId="0" borderId="1" xfId="25" applyFont="1" applyBorder="1" applyAlignment="1">
      <alignment vertical="center" wrapText="1"/>
    </xf>
    <xf numFmtId="0" fontId="14" fillId="0" borderId="1" xfId="25" applyFont="1" applyBorder="1" applyAlignment="1">
      <alignment vertical="center" wrapText="1"/>
    </xf>
    <xf numFmtId="2" fontId="11" fillId="0" borderId="1" xfId="25" applyNumberFormat="1" applyFont="1" applyBorder="1" applyAlignment="1">
      <alignment horizontal="right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0" fontId="15" fillId="0" borderId="1" xfId="25" applyFont="1" applyBorder="1" applyAlignment="1">
      <alignment vertical="center" wrapText="1"/>
    </xf>
    <xf numFmtId="2" fontId="10" fillId="0" borderId="1" xfId="25" applyNumberFormat="1" applyFont="1" applyBorder="1" applyAlignment="1">
      <alignment horizontal="right" vertical="center" wrapText="1"/>
    </xf>
    <xf numFmtId="0" fontId="16" fillId="0" borderId="1" xfId="25" applyFont="1" applyBorder="1" applyAlignment="1">
      <alignment vertical="center" wrapText="1"/>
    </xf>
    <xf numFmtId="0" fontId="10" fillId="0" borderId="1" xfId="25" applyFont="1" applyBorder="1" applyAlignment="1">
      <alignment vertical="center"/>
    </xf>
    <xf numFmtId="0" fontId="17" fillId="0" borderId="1" xfId="25" applyFont="1" applyBorder="1" applyAlignment="1">
      <alignment vertical="center"/>
    </xf>
    <xf numFmtId="0" fontId="12" fillId="0" borderId="1" xfId="25" applyFont="1" applyBorder="1" applyAlignment="1">
      <alignment vertical="center"/>
    </xf>
    <xf numFmtId="0" fontId="11" fillId="0" borderId="1" xfId="25" applyFont="1" applyBorder="1" applyAlignment="1">
      <alignment horizontal="left" vertical="center" wrapText="1"/>
    </xf>
    <xf numFmtId="0" fontId="15" fillId="0" borderId="1" xfId="25" applyFont="1" applyFill="1" applyBorder="1" applyAlignment="1">
      <alignment wrapText="1"/>
    </xf>
    <xf numFmtId="4" fontId="11" fillId="0" borderId="1" xfId="25" applyNumberFormat="1" applyFont="1" applyBorder="1" applyAlignment="1">
      <alignment horizontal="right" vertical="center" wrapText="1"/>
    </xf>
    <xf numFmtId="0" fontId="10" fillId="0" borderId="1" xfId="25" applyFont="1" applyBorder="1" applyAlignment="1">
      <alignment horizontal="center" vertical="center"/>
    </xf>
    <xf numFmtId="0" fontId="19" fillId="0" borderId="1" xfId="25" applyFont="1" applyBorder="1" applyAlignment="1">
      <alignment vertical="center" wrapText="1"/>
    </xf>
    <xf numFmtId="4" fontId="11" fillId="0" borderId="1" xfId="25" applyNumberFormat="1" applyFont="1" applyBorder="1" applyAlignment="1">
      <alignment vertical="center" wrapText="1"/>
    </xf>
    <xf numFmtId="0" fontId="10" fillId="0" borderId="0" xfId="25" applyFont="1" applyBorder="1" applyAlignment="1">
      <alignment horizontal="center" vertical="center"/>
    </xf>
    <xf numFmtId="0" fontId="11" fillId="0" borderId="0" xfId="25" applyFont="1" applyBorder="1" applyAlignment="1">
      <alignment vertical="center" wrapText="1"/>
    </xf>
    <xf numFmtId="0" fontId="19" fillId="0" borderId="0" xfId="25" applyFont="1" applyBorder="1" applyAlignment="1">
      <alignment vertical="center" wrapText="1"/>
    </xf>
    <xf numFmtId="2" fontId="11" fillId="0" borderId="0" xfId="25" applyNumberFormat="1" applyFont="1" applyBorder="1" applyAlignment="1">
      <alignment horizontal="center" vertical="center" wrapText="1"/>
    </xf>
    <xf numFmtId="4" fontId="11" fillId="0" borderId="0" xfId="25" applyNumberFormat="1" applyFont="1" applyBorder="1" applyAlignment="1">
      <alignment vertical="center" wrapText="1"/>
    </xf>
    <xf numFmtId="0" fontId="20" fillId="0" borderId="1" xfId="25" applyFont="1" applyBorder="1" applyAlignment="1">
      <alignment vertical="top" wrapText="1"/>
    </xf>
    <xf numFmtId="0" fontId="20" fillId="0" borderId="1" xfId="25" applyFont="1" applyBorder="1" applyAlignment="1">
      <alignment horizontal="justify" vertical="top" wrapText="1"/>
    </xf>
    <xf numFmtId="0" fontId="20" fillId="0" borderId="1" xfId="25" applyFont="1" applyBorder="1"/>
    <xf numFmtId="0" fontId="21" fillId="0" borderId="0" xfId="13" quotePrefix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13" applyFont="1" applyFill="1" applyAlignment="1">
      <alignment vertical="center" wrapText="1"/>
    </xf>
    <xf numFmtId="0" fontId="21" fillId="0" borderId="0" xfId="12" applyFont="1" applyFill="1" applyBorder="1" applyAlignment="1">
      <alignment horizontal="right" vertical="center" wrapText="1"/>
    </xf>
    <xf numFmtId="0" fontId="21" fillId="0" borderId="0" xfId="12" applyFont="1" applyFill="1" applyAlignment="1">
      <alignment horizontal="right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3" fillId="0" borderId="0" xfId="6" applyFont="1" applyFill="1" applyAlignment="1">
      <alignment vertical="center" wrapText="1"/>
    </xf>
    <xf numFmtId="0" fontId="23" fillId="0" borderId="15" xfId="6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7" borderId="1" xfId="0" applyNumberFormat="1" applyFont="1" applyFill="1" applyBorder="1" applyAlignment="1" applyProtection="1">
      <alignment horizontal="center" vertical="center" wrapText="1"/>
    </xf>
    <xf numFmtId="0" fontId="23" fillId="0" borderId="1" xfId="1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" xfId="1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3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10" xfId="4" applyFont="1" applyFill="1" applyBorder="1" applyAlignment="1">
      <alignment horizontal="center" vertical="center" wrapText="1"/>
    </xf>
    <xf numFmtId="0" fontId="25" fillId="0" borderId="12" xfId="4" applyFont="1" applyFill="1" applyBorder="1" applyAlignment="1">
      <alignment horizontal="center" vertical="center" wrapText="1"/>
    </xf>
    <xf numFmtId="0" fontId="23" fillId="0" borderId="0" xfId="4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5" xfId="4" applyFont="1" applyFill="1" applyBorder="1" applyAlignment="1">
      <alignment horizontal="center" vertical="center" wrapText="1"/>
    </xf>
    <xf numFmtId="4" fontId="23" fillId="0" borderId="1" xfId="4" quotePrefix="1" applyNumberFormat="1" applyFont="1" applyFill="1" applyBorder="1" applyAlignment="1">
      <alignment horizontal="center" vertical="center" wrapText="1"/>
    </xf>
    <xf numFmtId="4" fontId="21" fillId="8" borderId="1" xfId="4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left" vertical="center" wrapText="1"/>
    </xf>
    <xf numFmtId="0" fontId="23" fillId="0" borderId="0" xfId="4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 wrapText="1"/>
    </xf>
    <xf numFmtId="4" fontId="23" fillId="0" borderId="0" xfId="4" quotePrefix="1" applyNumberFormat="1" applyFont="1" applyFill="1" applyBorder="1" applyAlignment="1">
      <alignment vertical="center" wrapText="1"/>
    </xf>
    <xf numFmtId="9" fontId="22" fillId="0" borderId="0" xfId="1" applyFont="1" applyFill="1" applyBorder="1" applyAlignment="1">
      <alignment vertical="center"/>
    </xf>
    <xf numFmtId="0" fontId="21" fillId="0" borderId="0" xfId="3" applyFont="1" applyFill="1" applyAlignment="1">
      <alignment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 wrapText="1"/>
    </xf>
    <xf numFmtId="2" fontId="21" fillId="4" borderId="1" xfId="3" applyNumberFormat="1" applyFont="1" applyFill="1" applyBorder="1" applyAlignment="1">
      <alignment horizontal="center" vertical="center" wrapText="1"/>
    </xf>
    <xf numFmtId="0" fontId="21" fillId="4" borderId="1" xfId="3" quotePrefix="1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1" fontId="23" fillId="4" borderId="1" xfId="3" applyNumberFormat="1" applyFont="1" applyFill="1" applyBorder="1" applyAlignment="1">
      <alignment horizontal="center" vertical="center" wrapText="1"/>
    </xf>
    <xf numFmtId="2" fontId="23" fillId="4" borderId="1" xfId="3" applyNumberFormat="1" applyFont="1" applyFill="1" applyBorder="1" applyAlignment="1">
      <alignment horizontal="center" vertical="center" wrapText="1"/>
    </xf>
    <xf numFmtId="0" fontId="21" fillId="3" borderId="5" xfId="3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2" fontId="21" fillId="3" borderId="1" xfId="3" applyNumberFormat="1" applyFont="1" applyFill="1" applyBorder="1" applyAlignment="1">
      <alignment horizontal="center" vertical="center" wrapText="1"/>
    </xf>
    <xf numFmtId="0" fontId="21" fillId="3" borderId="1" xfId="3" quotePrefix="1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 wrapText="1"/>
    </xf>
    <xf numFmtId="1" fontId="23" fillId="3" borderId="1" xfId="3" applyNumberFormat="1" applyFont="1" applyFill="1" applyBorder="1" applyAlignment="1">
      <alignment horizontal="center" vertical="center" wrapText="1"/>
    </xf>
    <xf numFmtId="2" fontId="23" fillId="3" borderId="1" xfId="3" applyNumberFormat="1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1" fontId="23" fillId="2" borderId="1" xfId="3" applyNumberFormat="1" applyFont="1" applyFill="1" applyBorder="1" applyAlignment="1">
      <alignment horizontal="center" vertical="center" wrapText="1"/>
    </xf>
    <xf numFmtId="2" fontId="21" fillId="2" borderId="1" xfId="3" applyNumberFormat="1" applyFont="1" applyFill="1" applyBorder="1" applyAlignment="1">
      <alignment horizontal="center" vertical="center" wrapText="1"/>
    </xf>
    <xf numFmtId="0" fontId="21" fillId="2" borderId="1" xfId="3" quotePrefix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1" xfId="3" applyNumberFormat="1" applyFont="1" applyFill="1" applyBorder="1" applyAlignment="1">
      <alignment horizontal="center" vertical="center" wrapText="1"/>
    </xf>
    <xf numFmtId="0" fontId="21" fillId="0" borderId="1" xfId="3" quotePrefix="1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3" fillId="0" borderId="0" xfId="2" applyFont="1" applyFill="1" applyAlignment="1">
      <alignment horizontal="right" vertical="center" wrapText="1"/>
    </xf>
    <xf numFmtId="0" fontId="23" fillId="0" borderId="0" xfId="2" applyFont="1" applyFill="1" applyAlignment="1">
      <alignment vertical="center" wrapText="1"/>
    </xf>
    <xf numFmtId="0" fontId="23" fillId="0" borderId="0" xfId="2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165" fontId="23" fillId="0" borderId="1" xfId="5" applyNumberFormat="1" applyFont="1" applyFill="1" applyBorder="1" applyAlignment="1">
      <alignment horizontal="center" vertical="center" wrapText="1"/>
    </xf>
    <xf numFmtId="0" fontId="10" fillId="0" borderId="0" xfId="25" applyFont="1" applyAlignment="1">
      <alignment horizontal="center" vertical="center"/>
    </xf>
    <xf numFmtId="0" fontId="8" fillId="6" borderId="0" xfId="25" applyFont="1" applyFill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0" fontId="11" fillId="0" borderId="1" xfId="25" applyFont="1" applyBorder="1" applyAlignment="1">
      <alignment horizontal="center" vertical="center" wrapText="1"/>
    </xf>
    <xf numFmtId="164" fontId="10" fillId="0" borderId="0" xfId="25" applyNumberFormat="1" applyFont="1" applyAlignment="1">
      <alignment horizontal="center" vertical="center"/>
    </xf>
    <xf numFmtId="164" fontId="11" fillId="0" borderId="1" xfId="25" applyNumberFormat="1" applyFont="1" applyBorder="1" applyAlignment="1">
      <alignment horizontal="center" vertical="center" wrapText="1"/>
    </xf>
    <xf numFmtId="2" fontId="11" fillId="0" borderId="1" xfId="25" applyNumberFormat="1" applyFont="1" applyBorder="1" applyAlignment="1">
      <alignment horizontal="right" vertical="center" wrapText="1"/>
    </xf>
    <xf numFmtId="4" fontId="11" fillId="0" borderId="1" xfId="25" applyNumberFormat="1" applyFont="1" applyBorder="1" applyAlignment="1">
      <alignment horizontal="right" vertical="center" wrapText="1"/>
    </xf>
    <xf numFmtId="2" fontId="11" fillId="0" borderId="12" xfId="25" applyNumberFormat="1" applyFont="1" applyBorder="1" applyAlignment="1">
      <alignment horizontal="right" vertical="center" wrapText="1"/>
    </xf>
    <xf numFmtId="2" fontId="11" fillId="0" borderId="5" xfId="25" applyNumberFormat="1" applyFont="1" applyBorder="1" applyAlignment="1">
      <alignment horizontal="right" vertical="center" wrapText="1"/>
    </xf>
    <xf numFmtId="164" fontId="11" fillId="0" borderId="12" xfId="25" applyNumberFormat="1" applyFont="1" applyBorder="1" applyAlignment="1">
      <alignment horizontal="center" vertical="center" wrapText="1"/>
    </xf>
    <xf numFmtId="164" fontId="11" fillId="0" borderId="5" xfId="25" applyNumberFormat="1" applyFont="1" applyBorder="1" applyAlignment="1">
      <alignment horizontal="center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4" fontId="11" fillId="0" borderId="18" xfId="25" applyNumberFormat="1" applyFont="1" applyBorder="1" applyAlignment="1">
      <alignment horizontal="right" vertical="center" wrapText="1"/>
    </xf>
    <xf numFmtId="4" fontId="11" fillId="0" borderId="5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1" fillId="0" borderId="1" xfId="25" applyFont="1" applyBorder="1" applyAlignment="1">
      <alignment horizontal="left" vertical="center" wrapText="1"/>
    </xf>
    <xf numFmtId="0" fontId="10" fillId="0" borderId="1" xfId="25" applyFont="1" applyBorder="1" applyAlignment="1">
      <alignment horizontal="center" vertical="center"/>
    </xf>
    <xf numFmtId="0" fontId="10" fillId="0" borderId="1" xfId="25" applyFont="1" applyBorder="1" applyAlignment="1">
      <alignment horizontal="center" vertical="top" wrapText="1"/>
    </xf>
    <xf numFmtId="0" fontId="18" fillId="0" borderId="1" xfId="25" applyFont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4" fontId="23" fillId="2" borderId="1" xfId="3" applyNumberFormat="1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vertical="center" wrapText="1"/>
    </xf>
    <xf numFmtId="0" fontId="23" fillId="2" borderId="2" xfId="3" applyFont="1" applyFill="1" applyBorder="1" applyAlignment="1">
      <alignment horizontal="left" vertical="center" wrapText="1"/>
    </xf>
    <xf numFmtId="4" fontId="21" fillId="2" borderId="1" xfId="3" applyNumberFormat="1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left" vertical="center" wrapText="1"/>
    </xf>
    <xf numFmtId="0" fontId="23" fillId="3" borderId="3" xfId="3" applyFont="1" applyFill="1" applyBorder="1" applyAlignment="1">
      <alignment horizontal="left" vertical="center" wrapText="1"/>
    </xf>
    <xf numFmtId="0" fontId="23" fillId="3" borderId="2" xfId="3" applyFont="1" applyFill="1" applyBorder="1" applyAlignment="1">
      <alignment horizontal="left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4" fontId="23" fillId="3" borderId="1" xfId="3" applyNumberFormat="1" applyFont="1" applyFill="1" applyBorder="1" applyAlignment="1">
      <alignment horizontal="center" vertical="center" wrapText="1"/>
    </xf>
    <xf numFmtId="4" fontId="21" fillId="3" borderId="1" xfId="3" applyNumberFormat="1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left" vertical="center" wrapText="1"/>
    </xf>
    <xf numFmtId="0" fontId="23" fillId="4" borderId="3" xfId="3" applyFont="1" applyFill="1" applyBorder="1" applyAlignment="1">
      <alignment horizontal="left" vertical="center" wrapText="1"/>
    </xf>
    <xf numFmtId="0" fontId="23" fillId="4" borderId="2" xfId="3" applyFont="1" applyFill="1" applyBorder="1" applyAlignment="1">
      <alignment horizontal="left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 wrapText="1"/>
    </xf>
    <xf numFmtId="4" fontId="23" fillId="4" borderId="1" xfId="3" applyNumberFormat="1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right" vertical="center" wrapText="1"/>
    </xf>
    <xf numFmtId="0" fontId="23" fillId="4" borderId="3" xfId="3" applyFont="1" applyFill="1" applyBorder="1" applyAlignment="1">
      <alignment horizontal="right" vertical="center" wrapText="1"/>
    </xf>
    <xf numFmtId="0" fontId="23" fillId="4" borderId="2" xfId="3" applyFont="1" applyFill="1" applyBorder="1" applyAlignment="1">
      <alignment horizontal="right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1" fillId="4" borderId="12" xfId="3" quotePrefix="1" applyFont="1" applyFill="1" applyBorder="1" applyAlignment="1">
      <alignment horizontal="center" vertical="center" wrapText="1"/>
    </xf>
    <xf numFmtId="0" fontId="21" fillId="4" borderId="5" xfId="3" quotePrefix="1" applyFont="1" applyFill="1" applyBorder="1" applyAlignment="1">
      <alignment horizontal="center" vertical="center" wrapText="1"/>
    </xf>
    <xf numFmtId="0" fontId="23" fillId="4" borderId="12" xfId="3" applyFont="1" applyFill="1" applyBorder="1" applyAlignment="1">
      <alignment horizontal="center" vertical="center" wrapText="1"/>
    </xf>
    <xf numFmtId="0" fontId="23" fillId="4" borderId="5" xfId="3" applyFont="1" applyFill="1" applyBorder="1" applyAlignment="1">
      <alignment horizontal="center" vertical="center" wrapText="1"/>
    </xf>
    <xf numFmtId="1" fontId="23" fillId="4" borderId="12" xfId="3" applyNumberFormat="1" applyFont="1" applyFill="1" applyBorder="1" applyAlignment="1">
      <alignment horizontal="center" vertical="center" wrapText="1"/>
    </xf>
    <xf numFmtId="1" fontId="23" fillId="4" borderId="5" xfId="3" applyNumberFormat="1" applyFont="1" applyFill="1" applyBorder="1" applyAlignment="1">
      <alignment horizontal="center" vertical="center" wrapText="1"/>
    </xf>
    <xf numFmtId="2" fontId="23" fillId="4" borderId="12" xfId="3" applyNumberFormat="1" applyFont="1" applyFill="1" applyBorder="1" applyAlignment="1">
      <alignment horizontal="center" vertical="center" wrapText="1"/>
    </xf>
    <xf numFmtId="2" fontId="23" fillId="4" borderId="5" xfId="3" applyNumberFormat="1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0" fontId="23" fillId="4" borderId="10" xfId="3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center" vertical="center" wrapText="1"/>
    </xf>
    <xf numFmtId="4" fontId="21" fillId="4" borderId="1" xfId="3" applyNumberFormat="1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7" fillId="0" borderId="4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25" fillId="0" borderId="3" xfId="3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left" vertical="center" wrapText="1"/>
    </xf>
    <xf numFmtId="0" fontId="21" fillId="0" borderId="3" xfId="4" quotePrefix="1" applyFont="1" applyFill="1" applyBorder="1" applyAlignment="1">
      <alignment horizontal="left" vertical="center" wrapText="1"/>
    </xf>
    <xf numFmtId="4" fontId="21" fillId="0" borderId="4" xfId="4" quotePrefix="1" applyNumberFormat="1" applyFont="1" applyFill="1" applyBorder="1" applyAlignment="1">
      <alignment horizontal="center" vertical="center" wrapText="1"/>
    </xf>
    <xf numFmtId="4" fontId="21" fillId="0" borderId="2" xfId="4" quotePrefix="1" applyNumberFormat="1" applyFont="1" applyFill="1" applyBorder="1" applyAlignment="1">
      <alignment horizontal="center" vertical="center" wrapText="1"/>
    </xf>
    <xf numFmtId="4" fontId="21" fillId="8" borderId="1" xfId="4" quotePrefix="1" applyNumberFormat="1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left" vertical="center" wrapText="1"/>
    </xf>
    <xf numFmtId="0" fontId="21" fillId="0" borderId="0" xfId="3" quotePrefix="1" applyFont="1" applyFill="1" applyAlignment="1">
      <alignment horizontal="left" vertical="center" wrapText="1"/>
    </xf>
    <xf numFmtId="0" fontId="23" fillId="0" borderId="4" xfId="4" applyFont="1" applyFill="1" applyBorder="1" applyAlignment="1">
      <alignment horizontal="left" vertical="center" wrapText="1"/>
    </xf>
    <xf numFmtId="0" fontId="23" fillId="0" borderId="3" xfId="4" quotePrefix="1" applyFont="1" applyFill="1" applyBorder="1" applyAlignment="1">
      <alignment horizontal="left" vertical="center" wrapText="1"/>
    </xf>
    <xf numFmtId="4" fontId="23" fillId="0" borderId="1" xfId="4" quotePrefix="1" applyNumberFormat="1" applyFont="1" applyFill="1" applyBorder="1" applyAlignment="1">
      <alignment horizontal="center" vertical="center" wrapText="1"/>
    </xf>
    <xf numFmtId="4" fontId="23" fillId="0" borderId="4" xfId="4" quotePrefix="1" applyNumberFormat="1" applyFont="1" applyFill="1" applyBorder="1" applyAlignment="1">
      <alignment horizontal="center" vertical="center" wrapText="1"/>
    </xf>
    <xf numFmtId="4" fontId="23" fillId="0" borderId="2" xfId="4" quotePrefix="1" applyNumberFormat="1" applyFont="1" applyFill="1" applyBorder="1" applyAlignment="1">
      <alignment horizontal="center" vertical="center" wrapText="1"/>
    </xf>
    <xf numFmtId="0" fontId="21" fillId="0" borderId="8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 wrapText="1"/>
    </xf>
    <xf numFmtId="4" fontId="23" fillId="0" borderId="5" xfId="4" quotePrefix="1" applyNumberFormat="1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right" vertical="center" wrapText="1"/>
    </xf>
    <xf numFmtId="0" fontId="23" fillId="0" borderId="15" xfId="6" applyFont="1" applyFill="1" applyBorder="1" applyAlignment="1">
      <alignment horizontal="right" vertical="center" wrapText="1"/>
    </xf>
    <xf numFmtId="0" fontId="23" fillId="0" borderId="14" xfId="5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1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25" fillId="0" borderId="11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3" fillId="0" borderId="0" xfId="9" quotePrefix="1" applyFont="1" applyFill="1" applyAlignment="1">
      <alignment horizontal="right" vertical="center" wrapText="1"/>
    </xf>
    <xf numFmtId="0" fontId="23" fillId="0" borderId="15" xfId="9" quotePrefix="1" applyFont="1" applyFill="1" applyBorder="1" applyAlignment="1">
      <alignment horizontal="right" vertical="center" wrapText="1"/>
    </xf>
    <xf numFmtId="0" fontId="23" fillId="0" borderId="17" xfId="9" quotePrefix="1" applyFont="1" applyFill="1" applyBorder="1" applyAlignment="1">
      <alignment horizontal="right" vertical="center" wrapText="1"/>
    </xf>
    <xf numFmtId="0" fontId="23" fillId="0" borderId="4" xfId="5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0" xfId="6" quotePrefix="1" applyFont="1" applyFill="1" applyBorder="1" applyAlignment="1">
      <alignment horizontal="right" vertical="center" wrapText="1"/>
    </xf>
    <xf numFmtId="0" fontId="23" fillId="0" borderId="15" xfId="6" quotePrefix="1" applyFont="1" applyFill="1" applyBorder="1" applyAlignment="1">
      <alignment horizontal="right" vertical="center" wrapText="1"/>
    </xf>
    <xf numFmtId="0" fontId="23" fillId="0" borderId="16" xfId="6" applyFont="1" applyFill="1" applyBorder="1" applyAlignment="1">
      <alignment horizontal="right" vertical="center" wrapText="1"/>
    </xf>
    <xf numFmtId="0" fontId="23" fillId="0" borderId="17" xfId="6" quotePrefix="1" applyFont="1" applyFill="1" applyBorder="1" applyAlignment="1">
      <alignment horizontal="right" vertical="center" wrapText="1"/>
    </xf>
    <xf numFmtId="0" fontId="21" fillId="0" borderId="0" xfId="13" applyFont="1" applyFill="1" applyAlignment="1">
      <alignment horizontal="center" vertical="center" wrapText="1"/>
    </xf>
    <xf numFmtId="0" fontId="21" fillId="0" borderId="0" xfId="13" quotePrefix="1" applyFont="1" applyFill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3" fillId="0" borderId="0" xfId="6" quotePrefix="1" applyFont="1" applyFill="1" applyAlignment="1">
      <alignment horizontal="center" vertical="center" wrapText="1"/>
    </xf>
    <xf numFmtId="0" fontId="21" fillId="0" borderId="0" xfId="12" applyFont="1" applyFill="1" applyAlignment="1">
      <alignment horizontal="left" vertical="center" wrapText="1"/>
    </xf>
    <xf numFmtId="0" fontId="21" fillId="0" borderId="0" xfId="12" quotePrefix="1" applyFont="1" applyFill="1" applyAlignment="1">
      <alignment horizontal="left" vertical="center" wrapText="1"/>
    </xf>
    <xf numFmtId="0" fontId="21" fillId="0" borderId="7" xfId="12" applyFont="1" applyFill="1" applyBorder="1" applyAlignment="1">
      <alignment horizontal="center" vertical="center" wrapText="1"/>
    </xf>
  </cellXfs>
  <cellStyles count="28">
    <cellStyle name="S0" xfId="12"/>
    <cellStyle name="S1" xfId="9"/>
    <cellStyle name="S10" xfId="4"/>
    <cellStyle name="S11" xfId="14"/>
    <cellStyle name="S12" xfId="15"/>
    <cellStyle name="S13" xfId="16"/>
    <cellStyle name="S14" xfId="17"/>
    <cellStyle name="S15" xfId="18"/>
    <cellStyle name="S16" xfId="19"/>
    <cellStyle name="S17" xfId="20"/>
    <cellStyle name="S18" xfId="21"/>
    <cellStyle name="S19" xfId="2"/>
    <cellStyle name="S2" xfId="11"/>
    <cellStyle name="S20" xfId="22"/>
    <cellStyle name="S21" xfId="23"/>
    <cellStyle name="S3" xfId="8"/>
    <cellStyle name="S4" xfId="6"/>
    <cellStyle name="S5" xfId="10"/>
    <cellStyle name="S6" xfId="5"/>
    <cellStyle name="S7" xfId="7"/>
    <cellStyle name="S8" xfId="13"/>
    <cellStyle name="S9" xfId="3"/>
    <cellStyle name="Обычный" xfId="0" builtinId="0"/>
    <cellStyle name="Обычный 2" xfId="24"/>
    <cellStyle name="Обычный 3" xfId="27"/>
    <cellStyle name="Обычный_Книга1" xfId="25"/>
    <cellStyle name="Обычный_Лот Синегорск 09" xfId="26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83" workbookViewId="0">
      <selection activeCell="H106" sqref="H106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idden="1" x14ac:dyDescent="0.2">
      <c r="A1" s="1"/>
      <c r="B1" s="132" t="s">
        <v>45</v>
      </c>
      <c r="C1" s="132"/>
      <c r="D1" s="132"/>
      <c r="E1" s="132"/>
      <c r="F1" s="2"/>
      <c r="H1" s="4"/>
    </row>
    <row r="2" spans="1:8" hidden="1" x14ac:dyDescent="0.2">
      <c r="A2" s="1"/>
      <c r="B2" s="132"/>
      <c r="C2" s="132"/>
      <c r="D2" s="132"/>
      <c r="E2" s="132"/>
      <c r="F2" s="2"/>
      <c r="H2" s="4"/>
    </row>
    <row r="3" spans="1:8" hidden="1" x14ac:dyDescent="0.2">
      <c r="A3" s="1"/>
      <c r="B3" s="2"/>
      <c r="C3" s="2"/>
      <c r="D3" s="2"/>
      <c r="E3" s="2"/>
      <c r="F3" s="2"/>
      <c r="H3" s="4"/>
    </row>
    <row r="4" spans="1:8" ht="76.5" hidden="1" x14ac:dyDescent="0.2">
      <c r="A4" s="6" t="s">
        <v>46</v>
      </c>
      <c r="B4" s="7" t="s">
        <v>47</v>
      </c>
      <c r="C4" s="7"/>
      <c r="D4" s="7"/>
      <c r="E4" s="8" t="s">
        <v>48</v>
      </c>
      <c r="F4" s="7" t="s">
        <v>49</v>
      </c>
    </row>
    <row r="5" spans="1:8" ht="25.5" hidden="1" x14ac:dyDescent="0.2">
      <c r="A5" s="6" t="s">
        <v>50</v>
      </c>
      <c r="B5" s="7" t="s">
        <v>12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51</v>
      </c>
      <c r="B6" s="7" t="s">
        <v>52</v>
      </c>
      <c r="C6" s="7"/>
      <c r="D6" s="7"/>
      <c r="E6" s="8">
        <v>4.99</v>
      </c>
      <c r="F6" s="10"/>
    </row>
    <row r="7" spans="1:8" ht="25.5" hidden="1" x14ac:dyDescent="0.2">
      <c r="A7" s="6" t="s">
        <v>53</v>
      </c>
      <c r="B7" s="7" t="s">
        <v>54</v>
      </c>
      <c r="C7" s="7"/>
      <c r="D7" s="7"/>
      <c r="E7" s="8">
        <v>3.56</v>
      </c>
      <c r="F7" s="10"/>
    </row>
    <row r="8" spans="1:8" ht="51" hidden="1" x14ac:dyDescent="0.2">
      <c r="A8" s="6" t="s">
        <v>55</v>
      </c>
      <c r="B8" s="7" t="s">
        <v>56</v>
      </c>
      <c r="C8" s="7"/>
      <c r="D8" s="7"/>
      <c r="E8" s="8">
        <v>0</v>
      </c>
      <c r="F8" s="10"/>
    </row>
    <row r="9" spans="1:8" ht="25.5" hidden="1" x14ac:dyDescent="0.2">
      <c r="A9" s="6" t="s">
        <v>57</v>
      </c>
      <c r="B9" s="7" t="s">
        <v>58</v>
      </c>
      <c r="C9" s="7"/>
      <c r="D9" s="7"/>
      <c r="E9" s="8">
        <v>0.05</v>
      </c>
      <c r="F9" s="10"/>
    </row>
    <row r="10" spans="1:8" hidden="1" x14ac:dyDescent="0.2">
      <c r="A10" s="6" t="s">
        <v>59</v>
      </c>
      <c r="B10" s="7" t="s">
        <v>60</v>
      </c>
      <c r="C10" s="7"/>
      <c r="D10" s="7"/>
      <c r="E10" s="8">
        <v>0.09</v>
      </c>
      <c r="F10" s="10"/>
    </row>
    <row r="11" spans="1:8" ht="38.25" hidden="1" x14ac:dyDescent="0.2">
      <c r="A11" s="6" t="s">
        <v>61</v>
      </c>
      <c r="B11" s="7" t="s">
        <v>62</v>
      </c>
      <c r="C11" s="7"/>
      <c r="D11" s="7"/>
      <c r="E11" s="8">
        <v>0.25</v>
      </c>
      <c r="F11" s="10"/>
    </row>
    <row r="12" spans="1:8" ht="25.5" hidden="1" x14ac:dyDescent="0.2">
      <c r="A12" s="6" t="s">
        <v>63</v>
      </c>
      <c r="B12" s="7" t="s">
        <v>64</v>
      </c>
      <c r="C12" s="7"/>
      <c r="D12" s="7"/>
      <c r="E12" s="8">
        <v>0</v>
      </c>
      <c r="F12" s="10"/>
    </row>
    <row r="13" spans="1:8" hidden="1" x14ac:dyDescent="0.2">
      <c r="A13" s="6"/>
      <c r="B13" s="11" t="s">
        <v>65</v>
      </c>
      <c r="C13" s="11"/>
      <c r="D13" s="11"/>
      <c r="E13" s="8">
        <v>0</v>
      </c>
      <c r="F13" s="10"/>
    </row>
    <row r="14" spans="1:8" hidden="1" x14ac:dyDescent="0.2">
      <c r="A14" s="6" t="s">
        <v>66</v>
      </c>
      <c r="B14" s="11" t="s">
        <v>67</v>
      </c>
      <c r="C14" s="11"/>
      <c r="D14" s="11"/>
      <c r="E14" s="8">
        <v>0.54</v>
      </c>
      <c r="F14" s="10"/>
    </row>
    <row r="15" spans="1:8" ht="25.5" hidden="1" x14ac:dyDescent="0.2">
      <c r="A15" s="6" t="s">
        <v>68</v>
      </c>
      <c r="B15" s="7" t="s">
        <v>69</v>
      </c>
      <c r="C15" s="7"/>
      <c r="D15" s="7"/>
      <c r="E15" s="8">
        <v>0.05</v>
      </c>
      <c r="F15" s="10"/>
    </row>
    <row r="16" spans="1:8" ht="25.5" hidden="1" x14ac:dyDescent="0.2">
      <c r="A16" s="6" t="s">
        <v>70</v>
      </c>
      <c r="B16" s="7" t="s">
        <v>71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72</v>
      </c>
      <c r="B17" s="7" t="s">
        <v>73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74</v>
      </c>
      <c r="C18" s="12"/>
      <c r="D18" s="12"/>
      <c r="E18" s="8">
        <v>0</v>
      </c>
      <c r="F18" s="10"/>
    </row>
    <row r="19" spans="1:10" ht="38.25" hidden="1" x14ac:dyDescent="0.2">
      <c r="A19" s="6" t="s">
        <v>75</v>
      </c>
      <c r="B19" s="7" t="s">
        <v>76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77</v>
      </c>
      <c r="B20" s="7" t="s">
        <v>78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79</v>
      </c>
      <c r="B21" s="7" t="s">
        <v>80</v>
      </c>
      <c r="C21" s="7"/>
      <c r="D21" s="7"/>
      <c r="E21" s="8">
        <v>0.95</v>
      </c>
      <c r="F21" s="10"/>
    </row>
    <row r="22" spans="1:10" ht="38.25" hidden="1" x14ac:dyDescent="0.2">
      <c r="A22" s="13" t="s">
        <v>81</v>
      </c>
      <c r="B22" s="14" t="s">
        <v>82</v>
      </c>
      <c r="C22" s="14"/>
      <c r="D22" s="14"/>
      <c r="E22" s="8">
        <v>1.05</v>
      </c>
      <c r="F22" s="10"/>
    </row>
    <row r="23" spans="1:10" ht="51" hidden="1" x14ac:dyDescent="0.2">
      <c r="A23" s="15" t="s">
        <v>83</v>
      </c>
      <c r="B23" s="14" t="s">
        <v>84</v>
      </c>
      <c r="C23" s="14"/>
      <c r="D23" s="14"/>
      <c r="E23" s="8">
        <v>3.49</v>
      </c>
      <c r="F23" s="10"/>
      <c r="J23" s="5" t="s">
        <v>85</v>
      </c>
    </row>
    <row r="24" spans="1:10" ht="12.75" hidden="1" customHeight="1" x14ac:dyDescent="0.2">
      <c r="A24" s="5"/>
      <c r="B24" s="12" t="s">
        <v>86</v>
      </c>
      <c r="C24" s="12"/>
      <c r="D24" s="12"/>
      <c r="E24" s="8">
        <v>0</v>
      </c>
      <c r="F24" s="10"/>
    </row>
    <row r="25" spans="1:10" hidden="1" x14ac:dyDescent="0.2">
      <c r="A25" s="6" t="s">
        <v>87</v>
      </c>
      <c r="B25" s="7" t="s">
        <v>88</v>
      </c>
      <c r="C25" s="7"/>
      <c r="D25" s="7"/>
      <c r="E25" s="8">
        <v>0</v>
      </c>
      <c r="F25" s="10"/>
    </row>
    <row r="26" spans="1:10" hidden="1" x14ac:dyDescent="0.2">
      <c r="A26" s="6" t="s">
        <v>89</v>
      </c>
      <c r="B26" s="7" t="s">
        <v>90</v>
      </c>
      <c r="C26" s="7"/>
      <c r="D26" s="7"/>
      <c r="E26" s="8">
        <v>0</v>
      </c>
      <c r="F26" s="10"/>
    </row>
    <row r="27" spans="1:10" hidden="1" x14ac:dyDescent="0.2">
      <c r="A27" s="6" t="s">
        <v>91</v>
      </c>
      <c r="B27" s="7" t="s">
        <v>92</v>
      </c>
      <c r="C27" s="7"/>
      <c r="D27" s="7"/>
      <c r="E27" s="8">
        <v>0</v>
      </c>
      <c r="F27" s="10"/>
    </row>
    <row r="28" spans="1:10" hidden="1" x14ac:dyDescent="0.2">
      <c r="A28" s="16"/>
      <c r="B28" s="11" t="s">
        <v>93</v>
      </c>
      <c r="C28" s="11"/>
      <c r="D28" s="11"/>
      <c r="E28" s="17">
        <f>SUM(E5:E27)</f>
        <v>24.270000000000003</v>
      </c>
      <c r="F28" s="11"/>
    </row>
    <row r="29" spans="1:10" hidden="1" x14ac:dyDescent="0.2">
      <c r="A29" s="16"/>
      <c r="B29" s="11" t="s">
        <v>94</v>
      </c>
      <c r="C29" s="11"/>
      <c r="D29" s="11"/>
      <c r="E29" s="17">
        <f>E28*1.18</f>
        <v>28.638600000000004</v>
      </c>
      <c r="F29" s="11"/>
    </row>
    <row r="30" spans="1:10" hidden="1" x14ac:dyDescent="0.2">
      <c r="A30" s="18"/>
      <c r="B30" s="19"/>
      <c r="C30" s="19"/>
      <c r="D30" s="19"/>
      <c r="E30" s="20"/>
      <c r="F30" s="19"/>
    </row>
    <row r="31" spans="1:10" hidden="1" x14ac:dyDescent="0.2">
      <c r="A31" s="18"/>
      <c r="B31" s="19"/>
      <c r="C31" s="19"/>
      <c r="D31" s="19"/>
      <c r="E31" s="20"/>
      <c r="F31" s="19"/>
    </row>
    <row r="32" spans="1:10" hidden="1" x14ac:dyDescent="0.2">
      <c r="A32" s="18"/>
      <c r="B32" s="19"/>
      <c r="C32" s="19"/>
      <c r="D32" s="19"/>
      <c r="E32" s="20"/>
      <c r="F32" s="19"/>
    </row>
    <row r="33" spans="1:8" hidden="1" x14ac:dyDescent="0.2">
      <c r="A33" s="18"/>
      <c r="B33" s="19"/>
      <c r="C33" s="19"/>
      <c r="D33" s="19"/>
      <c r="E33" s="20"/>
      <c r="F33" s="19"/>
    </row>
    <row r="34" spans="1:8" hidden="1" x14ac:dyDescent="0.2">
      <c r="A34" s="18"/>
      <c r="B34" s="21"/>
      <c r="C34" s="21"/>
      <c r="D34" s="21"/>
      <c r="E34" s="22"/>
      <c r="F34" s="21"/>
    </row>
    <row r="35" spans="1:8" hidden="1" x14ac:dyDescent="0.2">
      <c r="A35" s="23"/>
      <c r="B35" s="2"/>
      <c r="C35" s="2"/>
      <c r="D35" s="2"/>
      <c r="E35" s="2"/>
      <c r="F35" s="2"/>
      <c r="H35" s="4"/>
    </row>
    <row r="36" spans="1:8" hidden="1" x14ac:dyDescent="0.2">
      <c r="A36" s="1"/>
      <c r="B36" s="2"/>
      <c r="C36" s="2"/>
      <c r="D36" s="2"/>
      <c r="E36" s="2"/>
      <c r="F36" s="2"/>
      <c r="H36" s="4"/>
    </row>
    <row r="37" spans="1:8" hidden="1" x14ac:dyDescent="0.2">
      <c r="A37" s="1"/>
      <c r="B37" s="2"/>
      <c r="C37" s="2"/>
      <c r="D37" s="2"/>
      <c r="E37" s="2"/>
      <c r="F37" s="2"/>
      <c r="H37" s="4" t="s">
        <v>85</v>
      </c>
    </row>
    <row r="38" spans="1:8" hidden="1" x14ac:dyDescent="0.2">
      <c r="A38" s="1"/>
      <c r="B38" s="2"/>
      <c r="C38" s="2"/>
      <c r="D38" s="2"/>
      <c r="E38" s="2"/>
      <c r="F38" s="2"/>
      <c r="H38" s="4"/>
    </row>
    <row r="39" spans="1:8" hidden="1" x14ac:dyDescent="0.2">
      <c r="A39" s="1"/>
      <c r="B39" s="2"/>
      <c r="C39" s="2"/>
      <c r="D39" s="2"/>
      <c r="E39" s="2"/>
      <c r="F39" s="2"/>
      <c r="H39" s="4"/>
    </row>
    <row r="40" spans="1:8" hidden="1" x14ac:dyDescent="0.2">
      <c r="A40" s="1"/>
      <c r="B40" s="2"/>
      <c r="C40" s="2"/>
      <c r="D40" s="2"/>
      <c r="E40" s="2"/>
      <c r="F40" s="2"/>
      <c r="H40" s="4"/>
    </row>
    <row r="41" spans="1:8" hidden="1" x14ac:dyDescent="0.2">
      <c r="A41" s="1"/>
      <c r="B41" s="2"/>
      <c r="C41" s="2"/>
      <c r="D41" s="2"/>
      <c r="E41" s="2"/>
      <c r="F41" s="2"/>
      <c r="H41" s="4"/>
    </row>
    <row r="42" spans="1:8" hidden="1" x14ac:dyDescent="0.2">
      <c r="A42" s="1"/>
      <c r="B42" s="2"/>
      <c r="C42" s="2"/>
      <c r="D42" s="2"/>
      <c r="E42" s="2"/>
      <c r="F42" s="2"/>
      <c r="H42" s="4"/>
    </row>
    <row r="43" spans="1:8" hidden="1" x14ac:dyDescent="0.2">
      <c r="A43" s="1"/>
      <c r="B43" s="2"/>
      <c r="C43" s="2"/>
      <c r="D43" s="2"/>
      <c r="E43" s="2"/>
      <c r="F43" s="2"/>
      <c r="H43" s="4"/>
    </row>
    <row r="44" spans="1:8" hidden="1" x14ac:dyDescent="0.2">
      <c r="A44" s="24"/>
      <c r="B44" s="25"/>
      <c r="C44" s="25"/>
      <c r="D44" s="25"/>
      <c r="E44" s="25"/>
      <c r="F44" s="25"/>
      <c r="H44" s="26"/>
    </row>
    <row r="45" spans="1:8" hidden="1" x14ac:dyDescent="0.2">
      <c r="A45" s="24"/>
      <c r="B45" s="25"/>
      <c r="C45" s="25"/>
      <c r="D45" s="25"/>
      <c r="E45" s="25"/>
      <c r="F45" s="25"/>
      <c r="H45" s="26"/>
    </row>
    <row r="46" spans="1:8" hidden="1" x14ac:dyDescent="0.2">
      <c r="A46" s="24"/>
      <c r="B46" s="25"/>
      <c r="C46" s="25"/>
      <c r="D46" s="25"/>
      <c r="E46" s="25"/>
      <c r="F46" s="25"/>
      <c r="H46" s="26"/>
    </row>
    <row r="47" spans="1:8" hidden="1" x14ac:dyDescent="0.2">
      <c r="A47" s="24"/>
      <c r="B47" s="25"/>
      <c r="C47" s="25"/>
      <c r="D47" s="25"/>
      <c r="E47" s="25"/>
      <c r="F47" s="25"/>
      <c r="H47" s="26"/>
    </row>
    <row r="48" spans="1:8" hidden="1" x14ac:dyDescent="0.2"/>
    <row r="49" spans="1:6" hidden="1" x14ac:dyDescent="0.2">
      <c r="A49" s="133" t="s">
        <v>95</v>
      </c>
      <c r="B49" s="133"/>
      <c r="C49" s="133"/>
      <c r="D49" s="133"/>
      <c r="E49" s="133"/>
      <c r="F49" s="133"/>
    </row>
    <row r="50" spans="1:6" hidden="1" x14ac:dyDescent="0.2">
      <c r="A50" s="133" t="s">
        <v>96</v>
      </c>
      <c r="B50" s="133"/>
      <c r="C50" s="133"/>
      <c r="D50" s="133"/>
      <c r="E50" s="133"/>
      <c r="F50" s="133"/>
    </row>
    <row r="51" spans="1:6" hidden="1" x14ac:dyDescent="0.2">
      <c r="A51" s="133" t="s">
        <v>97</v>
      </c>
      <c r="B51" s="133"/>
      <c r="C51" s="133"/>
      <c r="D51" s="133"/>
      <c r="E51" s="133"/>
      <c r="F51" s="133"/>
    </row>
    <row r="52" spans="1:6" hidden="1" x14ac:dyDescent="0.2">
      <c r="A52" s="134" t="s">
        <v>98</v>
      </c>
      <c r="B52" s="134"/>
      <c r="C52" s="134"/>
      <c r="D52" s="134"/>
      <c r="E52" s="134"/>
      <c r="F52" s="134"/>
    </row>
    <row r="53" spans="1:6" hidden="1" x14ac:dyDescent="0.2">
      <c r="B53" s="28" t="s">
        <v>99</v>
      </c>
      <c r="C53" s="28"/>
      <c r="D53" s="28"/>
      <c r="E53" s="13">
        <v>1018.54</v>
      </c>
      <c r="F53" s="9"/>
    </row>
    <row r="54" spans="1:6" hidden="1" x14ac:dyDescent="0.2">
      <c r="B54" s="28"/>
      <c r="C54" s="28"/>
      <c r="D54" s="28"/>
      <c r="E54" s="13"/>
      <c r="F54" s="9"/>
    </row>
    <row r="55" spans="1:6" ht="76.5" hidden="1" x14ac:dyDescent="0.2">
      <c r="A55" s="6" t="s">
        <v>46</v>
      </c>
      <c r="B55" s="29" t="s">
        <v>47</v>
      </c>
      <c r="C55" s="29"/>
      <c r="D55" s="29"/>
      <c r="E55" s="30" t="s">
        <v>48</v>
      </c>
      <c r="F55" s="29" t="s">
        <v>49</v>
      </c>
    </row>
    <row r="56" spans="1:6" ht="25.5" hidden="1" x14ac:dyDescent="0.2">
      <c r="A56" s="6" t="s">
        <v>100</v>
      </c>
      <c r="B56" s="7" t="s">
        <v>12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x14ac:dyDescent="0.2">
      <c r="A57" s="6" t="s">
        <v>101</v>
      </c>
      <c r="B57" s="7" t="s">
        <v>52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idden="1" x14ac:dyDescent="0.2">
      <c r="A58" s="6" t="s">
        <v>102</v>
      </c>
      <c r="B58" s="7" t="s">
        <v>54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x14ac:dyDescent="0.2">
      <c r="A59" s="6" t="s">
        <v>103</v>
      </c>
      <c r="B59" s="7" t="s">
        <v>56</v>
      </c>
      <c r="C59" s="7"/>
      <c r="D59" s="7"/>
      <c r="E59" s="30">
        <f t="shared" si="0"/>
        <v>0</v>
      </c>
      <c r="F59" s="10">
        <f t="shared" si="1"/>
        <v>0</v>
      </c>
    </row>
    <row r="60" spans="1:6" hidden="1" x14ac:dyDescent="0.2">
      <c r="A60" s="6" t="s">
        <v>104</v>
      </c>
      <c r="B60" s="7" t="s">
        <v>58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idden="1" x14ac:dyDescent="0.2">
      <c r="A61" s="6" t="s">
        <v>59</v>
      </c>
      <c r="B61" s="7" t="s">
        <v>60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x14ac:dyDescent="0.2">
      <c r="A62" s="6" t="s">
        <v>61</v>
      </c>
      <c r="B62" s="7" t="s">
        <v>62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x14ac:dyDescent="0.2">
      <c r="A63" s="6" t="s">
        <v>63</v>
      </c>
      <c r="B63" s="7" t="s">
        <v>64</v>
      </c>
      <c r="C63" s="7"/>
      <c r="D63" s="7"/>
      <c r="E63" s="30">
        <f t="shared" si="0"/>
        <v>0</v>
      </c>
      <c r="F63" s="10">
        <f t="shared" si="1"/>
        <v>0</v>
      </c>
    </row>
    <row r="64" spans="1:6" hidden="1" x14ac:dyDescent="0.2">
      <c r="A64" s="6"/>
      <c r="B64" s="11" t="s">
        <v>65</v>
      </c>
      <c r="C64" s="11"/>
      <c r="D64" s="11"/>
      <c r="E64" s="30">
        <f t="shared" si="0"/>
        <v>0</v>
      </c>
      <c r="F64" s="10">
        <f t="shared" si="1"/>
        <v>0</v>
      </c>
    </row>
    <row r="65" spans="1:9" hidden="1" x14ac:dyDescent="0.2">
      <c r="A65" s="6" t="s">
        <v>66</v>
      </c>
      <c r="B65" s="11" t="s">
        <v>67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x14ac:dyDescent="0.2">
      <c r="A66" s="6" t="s">
        <v>68</v>
      </c>
      <c r="B66" s="7" t="s">
        <v>69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x14ac:dyDescent="0.2">
      <c r="A67" s="6" t="s">
        <v>70</v>
      </c>
      <c r="B67" s="7" t="s">
        <v>71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x14ac:dyDescent="0.2">
      <c r="A68" s="6" t="s">
        <v>72</v>
      </c>
      <c r="B68" s="7" t="s">
        <v>73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x14ac:dyDescent="0.2">
      <c r="A69" s="11"/>
      <c r="B69" s="7" t="s">
        <v>74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x14ac:dyDescent="0.2">
      <c r="A70" s="6" t="s">
        <v>75</v>
      </c>
      <c r="B70" s="7" t="s">
        <v>76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idden="1" x14ac:dyDescent="0.2">
      <c r="A71" s="6" t="s">
        <v>77</v>
      </c>
      <c r="B71" s="7" t="s">
        <v>78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x14ac:dyDescent="0.2">
      <c r="A72" s="6" t="s">
        <v>79</v>
      </c>
      <c r="B72" s="7" t="s">
        <v>80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x14ac:dyDescent="0.2">
      <c r="A73" s="15" t="s">
        <v>81</v>
      </c>
      <c r="B73" s="14" t="s">
        <v>82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83</v>
      </c>
      <c r="B74" s="14" t="s">
        <v>84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86</v>
      </c>
      <c r="C75" s="7"/>
      <c r="D75" s="7"/>
      <c r="E75" s="30">
        <f t="shared" si="0"/>
        <v>0</v>
      </c>
      <c r="F75" s="10">
        <f t="shared" si="1"/>
        <v>0</v>
      </c>
    </row>
    <row r="76" spans="1:9" hidden="1" x14ac:dyDescent="0.2">
      <c r="A76" s="6" t="s">
        <v>87</v>
      </c>
      <c r="B76" s="7" t="s">
        <v>88</v>
      </c>
      <c r="C76" s="7"/>
      <c r="D76" s="7"/>
      <c r="E76" s="30">
        <f t="shared" si="0"/>
        <v>0</v>
      </c>
      <c r="F76" s="10">
        <f t="shared" si="1"/>
        <v>0</v>
      </c>
    </row>
    <row r="77" spans="1:9" hidden="1" x14ac:dyDescent="0.2">
      <c r="A77" s="6" t="s">
        <v>89</v>
      </c>
      <c r="B77" s="7" t="s">
        <v>90</v>
      </c>
      <c r="C77" s="7"/>
      <c r="D77" s="7"/>
      <c r="E77" s="30">
        <f t="shared" si="0"/>
        <v>0</v>
      </c>
      <c r="F77" s="10">
        <f t="shared" si="1"/>
        <v>0</v>
      </c>
    </row>
    <row r="78" spans="1:9" hidden="1" x14ac:dyDescent="0.2">
      <c r="A78" s="6" t="s">
        <v>91</v>
      </c>
      <c r="B78" s="7" t="s">
        <v>92</v>
      </c>
      <c r="C78" s="7"/>
      <c r="D78" s="7"/>
      <c r="E78" s="30">
        <f t="shared" si="0"/>
        <v>0</v>
      </c>
      <c r="F78" s="10">
        <f t="shared" si="1"/>
        <v>0</v>
      </c>
    </row>
    <row r="79" spans="1:9" hidden="1" x14ac:dyDescent="0.2">
      <c r="A79" s="16"/>
      <c r="B79" s="11" t="s">
        <v>93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idden="1" x14ac:dyDescent="0.2">
      <c r="A80" s="16"/>
      <c r="B80" s="11" t="s">
        <v>94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idden="1" x14ac:dyDescent="0.2">
      <c r="E81" s="9"/>
    </row>
    <row r="82" spans="1:6" hidden="1" x14ac:dyDescent="0.2">
      <c r="E82" s="9"/>
    </row>
    <row r="83" spans="1:6" x14ac:dyDescent="0.2">
      <c r="E83" s="9"/>
    </row>
    <row r="84" spans="1:6" x14ac:dyDescent="0.2">
      <c r="A84" s="131" t="s">
        <v>95</v>
      </c>
      <c r="B84" s="131"/>
      <c r="C84" s="131"/>
      <c r="D84" s="131"/>
      <c r="E84" s="131"/>
      <c r="F84" s="131"/>
    </row>
    <row r="85" spans="1:6" x14ac:dyDescent="0.2">
      <c r="A85" s="131" t="s">
        <v>105</v>
      </c>
      <c r="B85" s="131"/>
      <c r="C85" s="131"/>
      <c r="D85" s="131"/>
      <c r="E85" s="131"/>
      <c r="F85" s="131"/>
    </row>
    <row r="86" spans="1:6" x14ac:dyDescent="0.2">
      <c r="A86" s="131" t="s">
        <v>97</v>
      </c>
      <c r="B86" s="131"/>
      <c r="C86" s="131"/>
      <c r="D86" s="131"/>
      <c r="E86" s="131"/>
      <c r="F86" s="131"/>
    </row>
    <row r="87" spans="1:6" x14ac:dyDescent="0.2">
      <c r="A87" s="136" t="s">
        <v>106</v>
      </c>
      <c r="B87" s="136"/>
      <c r="C87" s="136"/>
      <c r="D87" s="136"/>
      <c r="E87" s="136"/>
      <c r="F87" s="136"/>
    </row>
    <row r="88" spans="1:6" x14ac:dyDescent="0.2">
      <c r="A88" s="32"/>
      <c r="B88" s="32"/>
      <c r="C88" s="32" t="s">
        <v>107</v>
      </c>
      <c r="D88" s="32"/>
      <c r="E88" s="32"/>
      <c r="F88" s="32"/>
    </row>
    <row r="89" spans="1:6" x14ac:dyDescent="0.2">
      <c r="A89" s="32"/>
      <c r="B89" s="33" t="s">
        <v>108</v>
      </c>
      <c r="C89" s="33"/>
      <c r="D89" s="34">
        <f>'[1]2-я Краснос 6'!D6</f>
        <v>1481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46</v>
      </c>
      <c r="B91" s="40" t="s">
        <v>47</v>
      </c>
      <c r="C91" s="40" t="s">
        <v>47</v>
      </c>
      <c r="D91" s="40" t="s">
        <v>109</v>
      </c>
      <c r="E91" s="41" t="s">
        <v>110</v>
      </c>
      <c r="F91" s="40" t="s">
        <v>111</v>
      </c>
    </row>
    <row r="92" spans="1:6" ht="36" customHeight="1" x14ac:dyDescent="0.2">
      <c r="A92" s="137" t="s">
        <v>100</v>
      </c>
      <c r="B92" s="135" t="s">
        <v>12</v>
      </c>
      <c r="C92" s="42" t="s">
        <v>112</v>
      </c>
      <c r="D92" s="42" t="s">
        <v>113</v>
      </c>
      <c r="E92" s="138">
        <v>2.17</v>
      </c>
      <c r="F92" s="139">
        <f>E92*$D$89*12</f>
        <v>38565.24</v>
      </c>
    </row>
    <row r="93" spans="1:6" ht="36" x14ac:dyDescent="0.2">
      <c r="A93" s="137"/>
      <c r="B93" s="135"/>
      <c r="C93" s="42" t="s">
        <v>114</v>
      </c>
      <c r="D93" s="42" t="s">
        <v>115</v>
      </c>
      <c r="E93" s="138"/>
      <c r="F93" s="139"/>
    </row>
    <row r="94" spans="1:6" ht="26.25" customHeight="1" x14ac:dyDescent="0.2">
      <c r="A94" s="137" t="s">
        <v>101</v>
      </c>
      <c r="B94" s="135" t="s">
        <v>52</v>
      </c>
      <c r="C94" s="42" t="s">
        <v>116</v>
      </c>
      <c r="D94" s="42" t="s">
        <v>113</v>
      </c>
      <c r="E94" s="140">
        <v>3.85</v>
      </c>
      <c r="F94" s="139">
        <f>E94*$D$89*12</f>
        <v>68422.200000000012</v>
      </c>
    </row>
    <row r="95" spans="1:6" ht="34.5" customHeight="1" x14ac:dyDescent="0.2">
      <c r="A95" s="137"/>
      <c r="B95" s="135"/>
      <c r="C95" s="42" t="s">
        <v>117</v>
      </c>
      <c r="D95" s="42" t="s">
        <v>118</v>
      </c>
      <c r="E95" s="141"/>
      <c r="F95" s="139"/>
    </row>
    <row r="96" spans="1:6" ht="37.5" customHeight="1" x14ac:dyDescent="0.2">
      <c r="A96" s="39" t="s">
        <v>102</v>
      </c>
      <c r="B96" s="43" t="s">
        <v>62</v>
      </c>
      <c r="C96" s="44"/>
      <c r="D96" s="45" t="s">
        <v>119</v>
      </c>
      <c r="E96" s="46">
        <v>1.05</v>
      </c>
      <c r="F96" s="47">
        <f t="shared" ref="F96:F104" si="2">E96*$D$89*12</f>
        <v>18660.599999999999</v>
      </c>
    </row>
    <row r="97" spans="1:10" ht="36.75" customHeight="1" x14ac:dyDescent="0.2">
      <c r="A97" s="39" t="s">
        <v>103</v>
      </c>
      <c r="B97" s="43" t="s">
        <v>54</v>
      </c>
      <c r="C97" s="44"/>
      <c r="D97" s="48" t="s">
        <v>120</v>
      </c>
      <c r="E97" s="49">
        <v>3.49</v>
      </c>
      <c r="F97" s="47">
        <f t="shared" si="2"/>
        <v>62024.280000000006</v>
      </c>
      <c r="I97" s="9"/>
      <c r="J97" s="9"/>
    </row>
    <row r="98" spans="1:10" ht="12.75" customHeight="1" x14ac:dyDescent="0.2">
      <c r="A98" s="142" t="s">
        <v>104</v>
      </c>
      <c r="B98" s="43" t="s">
        <v>60</v>
      </c>
      <c r="C98" s="50"/>
      <c r="D98" s="50"/>
      <c r="E98" s="49">
        <v>0.09</v>
      </c>
      <c r="F98" s="47">
        <f t="shared" si="2"/>
        <v>1599.48</v>
      </c>
      <c r="I98" s="9"/>
      <c r="J98" s="9"/>
    </row>
    <row r="99" spans="1:10" x14ac:dyDescent="0.2">
      <c r="A99" s="143"/>
      <c r="B99" s="43" t="s">
        <v>58</v>
      </c>
      <c r="C99" s="50"/>
      <c r="D99" s="44"/>
      <c r="E99" s="49">
        <v>0.05</v>
      </c>
      <c r="F99" s="47">
        <f t="shared" si="2"/>
        <v>888.59999999999991</v>
      </c>
    </row>
    <row r="100" spans="1:10" ht="36" x14ac:dyDescent="0.2">
      <c r="A100" s="39" t="s">
        <v>59</v>
      </c>
      <c r="B100" s="43" t="s">
        <v>64</v>
      </c>
      <c r="C100" s="50"/>
      <c r="D100" s="44" t="s">
        <v>119</v>
      </c>
      <c r="E100" s="49">
        <v>0.47</v>
      </c>
      <c r="F100" s="47">
        <f t="shared" si="2"/>
        <v>8352.84</v>
      </c>
    </row>
    <row r="101" spans="1:10" ht="12.75" customHeight="1" x14ac:dyDescent="0.2">
      <c r="A101" s="39" t="s">
        <v>61</v>
      </c>
      <c r="B101" s="51" t="s">
        <v>67</v>
      </c>
      <c r="C101" s="52"/>
      <c r="D101" s="53" t="s">
        <v>121</v>
      </c>
      <c r="E101" s="49">
        <v>0.19</v>
      </c>
      <c r="F101" s="47">
        <f t="shared" si="2"/>
        <v>3376.68</v>
      </c>
    </row>
    <row r="102" spans="1:10" ht="33.75" customHeight="1" x14ac:dyDescent="0.2">
      <c r="A102" s="51"/>
      <c r="B102" s="135" t="s">
        <v>122</v>
      </c>
      <c r="C102" s="135"/>
      <c r="D102" s="43"/>
      <c r="E102" s="49"/>
      <c r="F102" s="47">
        <f t="shared" si="2"/>
        <v>0</v>
      </c>
    </row>
    <row r="103" spans="1:10" ht="82.5" customHeight="1" x14ac:dyDescent="0.2">
      <c r="A103" s="39" t="s">
        <v>63</v>
      </c>
      <c r="B103" s="54" t="s">
        <v>76</v>
      </c>
      <c r="C103" s="55" t="s">
        <v>123</v>
      </c>
      <c r="D103" s="43"/>
      <c r="E103" s="49">
        <v>0.46</v>
      </c>
      <c r="F103" s="47">
        <f t="shared" si="2"/>
        <v>8175.12</v>
      </c>
    </row>
    <row r="104" spans="1:10" ht="57.75" customHeight="1" x14ac:dyDescent="0.2">
      <c r="A104" s="142" t="s">
        <v>66</v>
      </c>
      <c r="B104" s="148" t="s">
        <v>78</v>
      </c>
      <c r="C104" s="55" t="s">
        <v>124</v>
      </c>
      <c r="D104" s="135"/>
      <c r="E104" s="138">
        <v>1.85</v>
      </c>
      <c r="F104" s="144">
        <f t="shared" si="2"/>
        <v>32878.199999999997</v>
      </c>
    </row>
    <row r="105" spans="1:10" ht="110.25" customHeight="1" x14ac:dyDescent="0.2">
      <c r="A105" s="143"/>
      <c r="B105" s="148"/>
      <c r="C105" s="55" t="s">
        <v>147</v>
      </c>
      <c r="D105" s="135"/>
      <c r="E105" s="138"/>
      <c r="F105" s="146"/>
    </row>
    <row r="106" spans="1:10" ht="79.5" customHeight="1" x14ac:dyDescent="0.2">
      <c r="A106" s="39" t="s">
        <v>68</v>
      </c>
      <c r="B106" s="43" t="s">
        <v>80</v>
      </c>
      <c r="C106" s="55" t="s">
        <v>125</v>
      </c>
      <c r="D106" s="43"/>
      <c r="E106" s="46">
        <v>1.44</v>
      </c>
      <c r="F106" s="56">
        <f>E106*$D$89*12</f>
        <v>25591.68</v>
      </c>
    </row>
    <row r="107" spans="1:10" ht="80.25" customHeight="1" x14ac:dyDescent="0.2">
      <c r="A107" s="149" t="s">
        <v>70</v>
      </c>
      <c r="B107" s="148" t="s">
        <v>82</v>
      </c>
      <c r="C107" s="55" t="s">
        <v>126</v>
      </c>
      <c r="D107" s="135"/>
      <c r="E107" s="138">
        <v>1.18</v>
      </c>
      <c r="F107" s="139">
        <f>E107*$D$89*12</f>
        <v>20970.96</v>
      </c>
    </row>
    <row r="108" spans="1:10" ht="50.25" customHeight="1" x14ac:dyDescent="0.2">
      <c r="A108" s="149"/>
      <c r="B108" s="148"/>
      <c r="C108" s="55" t="s">
        <v>127</v>
      </c>
      <c r="D108" s="135"/>
      <c r="E108" s="138"/>
      <c r="F108" s="139"/>
    </row>
    <row r="109" spans="1:10" ht="37.5" customHeight="1" x14ac:dyDescent="0.2">
      <c r="A109" s="149" t="s">
        <v>72</v>
      </c>
      <c r="B109" s="148" t="s">
        <v>84</v>
      </c>
      <c r="C109" s="55" t="s">
        <v>128</v>
      </c>
      <c r="D109" s="151" t="s">
        <v>129</v>
      </c>
      <c r="E109" s="138">
        <v>2.4900000000000002</v>
      </c>
      <c r="F109" s="144">
        <f>E109*$D$89*12</f>
        <v>44252.280000000006</v>
      </c>
    </row>
    <row r="110" spans="1:10" ht="27.75" customHeight="1" x14ac:dyDescent="0.2">
      <c r="A110" s="149"/>
      <c r="B110" s="148"/>
      <c r="C110" s="55" t="s">
        <v>130</v>
      </c>
      <c r="D110" s="151"/>
      <c r="E110" s="138"/>
      <c r="F110" s="145"/>
    </row>
    <row r="111" spans="1:10" ht="22.5" x14ac:dyDescent="0.2">
      <c r="A111" s="149"/>
      <c r="B111" s="148"/>
      <c r="C111" s="55" t="s">
        <v>131</v>
      </c>
      <c r="D111" s="151"/>
      <c r="E111" s="138"/>
      <c r="F111" s="145"/>
    </row>
    <row r="112" spans="1:10" ht="30.75" customHeight="1" x14ac:dyDescent="0.2">
      <c r="A112" s="149"/>
      <c r="B112" s="148"/>
      <c r="C112" s="55" t="s">
        <v>132</v>
      </c>
      <c r="D112" s="151"/>
      <c r="E112" s="138"/>
      <c r="F112" s="145"/>
    </row>
    <row r="113" spans="1:8" ht="29.25" customHeight="1" x14ac:dyDescent="0.2">
      <c r="A113" s="149"/>
      <c r="B113" s="148"/>
      <c r="C113" s="55" t="s">
        <v>133</v>
      </c>
      <c r="D113" s="151"/>
      <c r="E113" s="138"/>
      <c r="F113" s="145"/>
    </row>
    <row r="114" spans="1:8" ht="37.5" customHeight="1" x14ac:dyDescent="0.2">
      <c r="A114" s="149"/>
      <c r="B114" s="148"/>
      <c r="C114" s="55" t="s">
        <v>134</v>
      </c>
      <c r="D114" s="151"/>
      <c r="E114" s="138"/>
      <c r="F114" s="146"/>
    </row>
    <row r="115" spans="1:8" ht="38.25" x14ac:dyDescent="0.2">
      <c r="A115" s="57" t="s">
        <v>75</v>
      </c>
      <c r="B115" s="43" t="s">
        <v>56</v>
      </c>
      <c r="C115" s="58"/>
      <c r="D115" s="43"/>
      <c r="E115" s="46">
        <v>0.11</v>
      </c>
      <c r="F115" s="56">
        <f t="shared" ref="F115:F120" si="3">E115*$D$89*12</f>
        <v>1954.92</v>
      </c>
      <c r="H115" s="9" t="s">
        <v>135</v>
      </c>
    </row>
    <row r="116" spans="1:8" ht="25.5" x14ac:dyDescent="0.2">
      <c r="A116" s="57" t="s">
        <v>77</v>
      </c>
      <c r="B116" s="43" t="s">
        <v>69</v>
      </c>
      <c r="C116" s="44" t="s">
        <v>136</v>
      </c>
      <c r="D116" s="50"/>
      <c r="E116" s="49">
        <v>0.15</v>
      </c>
      <c r="F116" s="59">
        <f t="shared" si="3"/>
        <v>2665.8</v>
      </c>
    </row>
    <row r="117" spans="1:8" x14ac:dyDescent="0.2">
      <c r="A117" s="57" t="s">
        <v>79</v>
      </c>
      <c r="B117" s="43" t="s">
        <v>71</v>
      </c>
      <c r="C117" s="50"/>
      <c r="D117" s="43"/>
      <c r="E117" s="46">
        <v>0.26</v>
      </c>
      <c r="F117" s="59">
        <f t="shared" si="3"/>
        <v>4620.72</v>
      </c>
    </row>
    <row r="118" spans="1:8" x14ac:dyDescent="0.2">
      <c r="A118" s="57" t="s">
        <v>81</v>
      </c>
      <c r="B118" s="43" t="s">
        <v>137</v>
      </c>
      <c r="C118" s="50"/>
      <c r="D118" s="43"/>
      <c r="E118" s="49">
        <v>2.11</v>
      </c>
      <c r="F118" s="59">
        <f t="shared" si="3"/>
        <v>37498.92</v>
      </c>
    </row>
    <row r="119" spans="1:8" ht="38.25" x14ac:dyDescent="0.2">
      <c r="A119" s="57" t="s">
        <v>83</v>
      </c>
      <c r="B119" s="43" t="s">
        <v>138</v>
      </c>
      <c r="C119" s="50"/>
      <c r="D119" s="43"/>
      <c r="E119" s="49">
        <v>7.23</v>
      </c>
      <c r="F119" s="59">
        <f t="shared" si="3"/>
        <v>128491.56000000001</v>
      </c>
    </row>
    <row r="120" spans="1:8" x14ac:dyDescent="0.2">
      <c r="A120" s="57"/>
      <c r="B120" s="43" t="s">
        <v>139</v>
      </c>
      <c r="C120" s="58"/>
      <c r="D120" s="43"/>
      <c r="E120" s="46">
        <f>SUM(E92:E119)</f>
        <v>28.64</v>
      </c>
      <c r="F120" s="59">
        <f t="shared" si="3"/>
        <v>508990.08000000007</v>
      </c>
    </row>
    <row r="121" spans="1:8" x14ac:dyDescent="0.2">
      <c r="A121" s="60"/>
      <c r="B121" s="61"/>
      <c r="C121" s="62"/>
      <c r="D121" s="61"/>
      <c r="E121" s="63"/>
      <c r="F121" s="64"/>
    </row>
    <row r="122" spans="1:8" x14ac:dyDescent="0.2">
      <c r="B122" s="147" t="s">
        <v>140</v>
      </c>
      <c r="C122" s="147"/>
      <c r="D122" s="147"/>
      <c r="E122" s="9"/>
    </row>
    <row r="123" spans="1:8" x14ac:dyDescent="0.2">
      <c r="D123" s="13"/>
      <c r="E123" s="9"/>
    </row>
    <row r="124" spans="1:8" ht="25.5" customHeight="1" x14ac:dyDescent="0.2">
      <c r="B124" s="150" t="s">
        <v>141</v>
      </c>
      <c r="C124" s="150" t="s">
        <v>142</v>
      </c>
      <c r="E124" s="9"/>
    </row>
    <row r="125" spans="1:8" x14ac:dyDescent="0.2">
      <c r="B125" s="150"/>
      <c r="C125" s="150"/>
      <c r="E125" s="9"/>
    </row>
    <row r="126" spans="1:8" ht="15" customHeight="1" x14ac:dyDescent="0.2">
      <c r="B126" s="65" t="s">
        <v>143</v>
      </c>
      <c r="C126" s="65"/>
      <c r="E126" s="9"/>
    </row>
    <row r="127" spans="1:8" x14ac:dyDescent="0.2">
      <c r="B127" s="66" t="s">
        <v>144</v>
      </c>
      <c r="C127" s="65"/>
      <c r="E127" s="9"/>
    </row>
    <row r="128" spans="1:8" x14ac:dyDescent="0.2">
      <c r="B128" s="66" t="s">
        <v>145</v>
      </c>
      <c r="C128" s="65"/>
    </row>
    <row r="129" spans="2:3" x14ac:dyDescent="0.2">
      <c r="B129" s="67" t="s">
        <v>146</v>
      </c>
      <c r="C129" s="67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57999999999999996" top="1" bottom="0.76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SheetLayoutView="100" workbookViewId="0">
      <selection activeCell="M44" sqref="M44:N44"/>
    </sheetView>
  </sheetViews>
  <sheetFormatPr defaultRowHeight="15.75" x14ac:dyDescent="0.25"/>
  <cols>
    <col min="1" max="1" width="2.7109375" style="69" customWidth="1"/>
    <col min="2" max="2" width="6.140625" style="69" customWidth="1"/>
    <col min="3" max="3" width="21" style="69" customWidth="1"/>
    <col min="4" max="4" width="16.140625" style="69" customWidth="1"/>
    <col min="5" max="5" width="11.140625" style="69" customWidth="1"/>
    <col min="6" max="6" width="4.42578125" style="69" customWidth="1"/>
    <col min="7" max="7" width="13.7109375" style="69" customWidth="1"/>
    <col min="8" max="8" width="7" style="69" customWidth="1"/>
    <col min="9" max="9" width="8.5703125" style="69" customWidth="1"/>
    <col min="10" max="10" width="8.7109375" style="69" customWidth="1"/>
    <col min="11" max="11" width="6.85546875" style="69" customWidth="1"/>
    <col min="12" max="12" width="9.140625" style="69" customWidth="1"/>
    <col min="13" max="13" width="7.28515625" style="69" customWidth="1"/>
    <col min="14" max="14" width="8" style="69" customWidth="1"/>
    <col min="15" max="15" width="11.85546875" style="129" customWidth="1"/>
    <col min="16" max="16" width="10.5703125" style="129" customWidth="1"/>
    <col min="17" max="17" width="11" style="69" customWidth="1"/>
    <col min="18" max="16384" width="9.140625" style="69"/>
  </cols>
  <sheetData>
    <row r="1" spans="1:20" ht="18.75" customHeight="1" x14ac:dyDescent="0.25">
      <c r="A1" s="245" t="s">
        <v>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68"/>
      <c r="P1" s="68"/>
      <c r="Q1" s="68"/>
    </row>
    <row r="2" spans="1:20" ht="18.75" customHeight="1" x14ac:dyDescent="0.25">
      <c r="A2" s="245" t="s">
        <v>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0"/>
      <c r="P2" s="70"/>
      <c r="Q2" s="70"/>
    </row>
    <row r="3" spans="1:20" ht="18.75" customHeight="1" x14ac:dyDescent="0.25">
      <c r="A3" s="245" t="s">
        <v>153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70"/>
      <c r="P3" s="70"/>
      <c r="Q3" s="70"/>
    </row>
    <row r="4" spans="1:20" ht="18.75" customHeight="1" x14ac:dyDescent="0.25">
      <c r="B4" s="70"/>
      <c r="C4" s="70"/>
      <c r="D4" s="245" t="s">
        <v>154</v>
      </c>
      <c r="E4" s="245"/>
      <c r="F4" s="245"/>
      <c r="G4" s="245"/>
      <c r="H4" s="245"/>
      <c r="I4" s="245"/>
      <c r="J4" s="245"/>
      <c r="K4" s="70"/>
      <c r="L4" s="70">
        <v>10</v>
      </c>
      <c r="M4" s="70" t="s">
        <v>149</v>
      </c>
      <c r="N4" s="70"/>
      <c r="O4" s="70"/>
      <c r="P4" s="70"/>
      <c r="Q4" s="247"/>
      <c r="R4" s="248"/>
    </row>
    <row r="5" spans="1:20" ht="20.25" customHeight="1" x14ac:dyDescent="0.25">
      <c r="A5" s="249" t="s">
        <v>42</v>
      </c>
      <c r="B5" s="250"/>
      <c r="C5" s="250"/>
      <c r="D5" s="250"/>
      <c r="E5" s="250"/>
      <c r="F5" s="71" t="s">
        <v>41</v>
      </c>
      <c r="G5" s="251" t="s">
        <v>40</v>
      </c>
      <c r="H5" s="251"/>
      <c r="I5" s="251"/>
      <c r="J5" s="251"/>
      <c r="K5" s="72" t="s">
        <v>39</v>
      </c>
      <c r="L5" s="73">
        <v>6</v>
      </c>
      <c r="M5" s="71"/>
      <c r="O5" s="69"/>
      <c r="P5" s="69"/>
      <c r="Q5" s="74"/>
      <c r="R5" s="74"/>
      <c r="S5" s="75"/>
      <c r="T5" s="76"/>
    </row>
    <row r="6" spans="1:20" ht="8.2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69"/>
      <c r="P6" s="69"/>
    </row>
    <row r="7" spans="1:20" ht="17.25" customHeight="1" x14ac:dyDescent="0.25">
      <c r="A7" s="77"/>
      <c r="B7" s="236" t="s">
        <v>36</v>
      </c>
      <c r="C7" s="237"/>
      <c r="D7" s="78" t="s">
        <v>35</v>
      </c>
      <c r="E7" s="241" t="s">
        <v>38</v>
      </c>
      <c r="F7" s="242"/>
      <c r="G7" s="79">
        <v>3</v>
      </c>
      <c r="H7" s="80"/>
      <c r="I7" s="227" t="s">
        <v>37</v>
      </c>
      <c r="J7" s="227"/>
      <c r="K7" s="243"/>
      <c r="L7" s="79">
        <v>889.67</v>
      </c>
      <c r="O7" s="69"/>
      <c r="P7" s="69"/>
    </row>
    <row r="8" spans="1:20" ht="17.25" customHeight="1" x14ac:dyDescent="0.25">
      <c r="A8" s="77"/>
      <c r="B8" s="236" t="s">
        <v>32</v>
      </c>
      <c r="C8" s="237"/>
      <c r="D8" s="78" t="s">
        <v>187</v>
      </c>
      <c r="E8" s="244" t="s">
        <v>34</v>
      </c>
      <c r="F8" s="242"/>
      <c r="G8" s="79">
        <v>3</v>
      </c>
      <c r="H8" s="80"/>
      <c r="I8" s="227" t="s">
        <v>33</v>
      </c>
      <c r="J8" s="227"/>
      <c r="K8" s="228"/>
      <c r="L8" s="79">
        <v>684.37</v>
      </c>
      <c r="O8" s="69"/>
      <c r="P8" s="69"/>
    </row>
    <row r="9" spans="1:20" ht="17.25" customHeight="1" x14ac:dyDescent="0.25">
      <c r="A9" s="77"/>
      <c r="B9" s="236" t="s">
        <v>29</v>
      </c>
      <c r="C9" s="237"/>
      <c r="D9" s="78">
        <v>1978</v>
      </c>
      <c r="E9" s="238" t="s">
        <v>31</v>
      </c>
      <c r="F9" s="237"/>
      <c r="G9" s="79">
        <v>36</v>
      </c>
      <c r="H9" s="80"/>
      <c r="I9" s="227" t="s">
        <v>30</v>
      </c>
      <c r="J9" s="227"/>
      <c r="K9" s="228"/>
      <c r="L9" s="81">
        <v>567.20000000000005</v>
      </c>
      <c r="O9" s="69"/>
      <c r="P9" s="69"/>
    </row>
    <row r="10" spans="1:20" ht="4.5" customHeight="1" x14ac:dyDescent="0.25">
      <c r="A10" s="77"/>
      <c r="B10" s="77"/>
      <c r="C10" s="77"/>
      <c r="D10" s="77"/>
      <c r="E10" s="77"/>
      <c r="F10" s="77"/>
      <c r="G10" s="82"/>
      <c r="H10" s="77"/>
      <c r="I10" s="77"/>
      <c r="J10" s="77"/>
      <c r="K10" s="77"/>
      <c r="L10" s="77"/>
      <c r="M10" s="82"/>
      <c r="N10" s="77"/>
      <c r="O10" s="69"/>
      <c r="P10" s="69"/>
    </row>
    <row r="11" spans="1:20" ht="17.25" customHeight="1" x14ac:dyDescent="0.25">
      <c r="A11" s="77"/>
      <c r="B11" s="227" t="s">
        <v>28</v>
      </c>
      <c r="C11" s="227"/>
      <c r="D11" s="228"/>
      <c r="E11" s="130">
        <f>E12+K12</f>
        <v>1481</v>
      </c>
      <c r="F11" s="77"/>
      <c r="G11" s="227" t="s">
        <v>27</v>
      </c>
      <c r="H11" s="227"/>
      <c r="I11" s="227"/>
      <c r="J11" s="228"/>
      <c r="K11" s="239">
        <v>2737.46</v>
      </c>
      <c r="L11" s="240"/>
      <c r="O11" s="69"/>
      <c r="P11" s="69"/>
    </row>
    <row r="12" spans="1:20" ht="17.25" customHeight="1" x14ac:dyDescent="0.25">
      <c r="A12" s="77"/>
      <c r="B12" s="227" t="s">
        <v>26</v>
      </c>
      <c r="C12" s="227"/>
      <c r="D12" s="228"/>
      <c r="E12" s="130">
        <v>1481</v>
      </c>
      <c r="F12" s="77"/>
      <c r="G12" s="227" t="s">
        <v>25</v>
      </c>
      <c r="H12" s="227"/>
      <c r="I12" s="227"/>
      <c r="J12" s="228"/>
      <c r="K12" s="229">
        <v>0</v>
      </c>
      <c r="L12" s="230"/>
      <c r="O12" s="69"/>
      <c r="P12" s="69"/>
    </row>
    <row r="13" spans="1:20" s="84" customFormat="1" ht="24.75" customHeight="1" x14ac:dyDescent="0.25">
      <c r="A13" s="216" t="s">
        <v>150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83"/>
    </row>
    <row r="14" spans="1:20" ht="46.5" customHeight="1" x14ac:dyDescent="0.25">
      <c r="A14" s="77"/>
      <c r="B14" s="231" t="s">
        <v>24</v>
      </c>
      <c r="C14" s="232"/>
      <c r="D14" s="85" t="s">
        <v>155</v>
      </c>
      <c r="E14" s="233" t="s">
        <v>156</v>
      </c>
      <c r="F14" s="234"/>
      <c r="G14" s="86" t="s">
        <v>157</v>
      </c>
      <c r="H14" s="233" t="s">
        <v>151</v>
      </c>
      <c r="I14" s="234"/>
      <c r="J14" s="233" t="s">
        <v>148</v>
      </c>
      <c r="K14" s="235"/>
      <c r="L14" s="233" t="s">
        <v>158</v>
      </c>
      <c r="M14" s="234"/>
      <c r="N14" s="87"/>
      <c r="O14" s="88"/>
      <c r="P14" s="69"/>
    </row>
    <row r="15" spans="1:20" ht="17.25" customHeight="1" x14ac:dyDescent="0.25">
      <c r="A15" s="77"/>
      <c r="B15" s="223"/>
      <c r="C15" s="224"/>
      <c r="D15" s="89" t="s">
        <v>23</v>
      </c>
      <c r="E15" s="223" t="s">
        <v>23</v>
      </c>
      <c r="F15" s="224"/>
      <c r="G15" s="89" t="s">
        <v>23</v>
      </c>
      <c r="H15" s="223" t="s">
        <v>23</v>
      </c>
      <c r="I15" s="224"/>
      <c r="J15" s="223" t="s">
        <v>23</v>
      </c>
      <c r="K15" s="225"/>
      <c r="L15" s="223" t="s">
        <v>23</v>
      </c>
      <c r="M15" s="224"/>
      <c r="N15" s="87"/>
      <c r="O15" s="88"/>
      <c r="P15" s="69"/>
    </row>
    <row r="16" spans="1:20" ht="21.75" customHeight="1" x14ac:dyDescent="0.25">
      <c r="A16" s="77"/>
      <c r="B16" s="218" t="s">
        <v>22</v>
      </c>
      <c r="C16" s="219"/>
      <c r="D16" s="90">
        <f>E16/E19*D19</f>
        <v>29664.44833449721</v>
      </c>
      <c r="E16" s="220">
        <f>L4*E11*G24</f>
        <v>241254.90000000005</v>
      </c>
      <c r="F16" s="220"/>
      <c r="G16" s="90">
        <f>E16/$E$19*$G$19</f>
        <v>226776.61646648051</v>
      </c>
      <c r="H16" s="221">
        <f>M24</f>
        <v>159537.52000000002</v>
      </c>
      <c r="I16" s="222"/>
      <c r="J16" s="221">
        <f>G16-H16</f>
        <v>67239.096466480492</v>
      </c>
      <c r="K16" s="222"/>
      <c r="L16" s="226">
        <f>D16+E16-G16</f>
        <v>44142.731868016737</v>
      </c>
      <c r="M16" s="226"/>
      <c r="N16" s="87"/>
      <c r="O16" s="88"/>
      <c r="P16" s="69"/>
    </row>
    <row r="17" spans="1:16" ht="22.5" customHeight="1" x14ac:dyDescent="0.25">
      <c r="A17" s="77"/>
      <c r="B17" s="218" t="s">
        <v>21</v>
      </c>
      <c r="C17" s="219"/>
      <c r="D17" s="90">
        <f>E17/E19*D19</f>
        <v>17955.2768924581</v>
      </c>
      <c r="E17" s="220">
        <f>G37*$E$11*L4</f>
        <v>146026.6</v>
      </c>
      <c r="F17" s="220"/>
      <c r="G17" s="90">
        <f>E17/$E$19*$G$19</f>
        <v>137263.19449720671</v>
      </c>
      <c r="H17" s="221">
        <f>M37</f>
        <v>108222.48999999999</v>
      </c>
      <c r="I17" s="222"/>
      <c r="J17" s="221">
        <f t="shared" ref="J17:J18" si="0">G17-H17</f>
        <v>29040.704497206723</v>
      </c>
      <c r="K17" s="222"/>
      <c r="L17" s="220">
        <f t="shared" ref="L17:L18" si="1">D17+E17-G17</f>
        <v>26718.682395251381</v>
      </c>
      <c r="M17" s="220"/>
      <c r="N17" s="80"/>
      <c r="O17" s="80"/>
      <c r="P17" s="69"/>
    </row>
    <row r="18" spans="1:16" ht="19.5" customHeight="1" x14ac:dyDescent="0.25">
      <c r="A18" s="77"/>
      <c r="B18" s="218" t="s">
        <v>20</v>
      </c>
      <c r="C18" s="219"/>
      <c r="D18" s="90">
        <f>E18/E19*D19</f>
        <v>4534.3447730446933</v>
      </c>
      <c r="E18" s="220">
        <f>G43*$E$11*L4</f>
        <v>36876.900000000009</v>
      </c>
      <c r="F18" s="220"/>
      <c r="G18" s="90">
        <f>E18/$E$19*$G$19</f>
        <v>34663.829036312862</v>
      </c>
      <c r="H18" s="221">
        <f>M43</f>
        <v>74790.92</v>
      </c>
      <c r="I18" s="222"/>
      <c r="J18" s="221">
        <f t="shared" si="0"/>
        <v>-40127.090963687137</v>
      </c>
      <c r="K18" s="222"/>
      <c r="L18" s="220">
        <f t="shared" si="1"/>
        <v>6747.4157367318403</v>
      </c>
      <c r="M18" s="220"/>
      <c r="N18" s="80"/>
      <c r="O18" s="80"/>
      <c r="P18" s="69"/>
    </row>
    <row r="19" spans="1:16" ht="21.75" customHeight="1" x14ac:dyDescent="0.25">
      <c r="A19" s="77"/>
      <c r="B19" s="211" t="s">
        <v>159</v>
      </c>
      <c r="C19" s="212"/>
      <c r="D19" s="91">
        <v>52154.07</v>
      </c>
      <c r="E19" s="213">
        <f>SUM(E16:F18)</f>
        <v>424158.40000000008</v>
      </c>
      <c r="F19" s="214"/>
      <c r="G19" s="92">
        <f>E19+D19-L19</f>
        <v>398703.64000000007</v>
      </c>
      <c r="H19" s="213">
        <f>SUM(H16:H18)</f>
        <v>342550.93</v>
      </c>
      <c r="I19" s="214"/>
      <c r="J19" s="213">
        <f>SUM(J16:J18)</f>
        <v>56152.710000000079</v>
      </c>
      <c r="K19" s="214"/>
      <c r="L19" s="215">
        <v>77608.83</v>
      </c>
      <c r="M19" s="215"/>
      <c r="N19" s="80"/>
      <c r="O19" s="80"/>
      <c r="P19" s="69"/>
    </row>
    <row r="20" spans="1:16" ht="8.25" customHeight="1" x14ac:dyDescent="0.25">
      <c r="A20" s="77"/>
      <c r="B20" s="93"/>
      <c r="C20" s="94"/>
      <c r="D20" s="94"/>
      <c r="E20" s="80"/>
      <c r="F20" s="80"/>
      <c r="G20" s="95"/>
      <c r="H20" s="87"/>
      <c r="I20" s="87"/>
      <c r="J20" s="96"/>
      <c r="K20" s="96"/>
      <c r="L20" s="97"/>
      <c r="M20" s="97"/>
      <c r="N20" s="98"/>
      <c r="O20" s="80"/>
      <c r="P20" s="80"/>
    </row>
    <row r="21" spans="1:16" ht="21.75" customHeight="1" x14ac:dyDescent="0.25">
      <c r="A21" s="216" t="s">
        <v>19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99"/>
      <c r="O21" s="69"/>
      <c r="P21" s="69"/>
    </row>
    <row r="22" spans="1:16" ht="40.5" customHeight="1" x14ac:dyDescent="0.25">
      <c r="B22" s="197" t="s">
        <v>18</v>
      </c>
      <c r="C22" s="199" t="s">
        <v>17</v>
      </c>
      <c r="D22" s="200"/>
      <c r="E22" s="200"/>
      <c r="F22" s="201"/>
      <c r="G22" s="205" t="s">
        <v>160</v>
      </c>
      <c r="H22" s="206" t="s">
        <v>16</v>
      </c>
      <c r="I22" s="207"/>
      <c r="J22" s="199" t="s">
        <v>161</v>
      </c>
      <c r="K22" s="200"/>
      <c r="L22" s="201"/>
      <c r="M22" s="208" t="s">
        <v>162</v>
      </c>
      <c r="N22" s="209"/>
      <c r="O22" s="69"/>
      <c r="P22" s="69"/>
    </row>
    <row r="23" spans="1:16" ht="16.5" customHeight="1" x14ac:dyDescent="0.25">
      <c r="B23" s="198"/>
      <c r="C23" s="202"/>
      <c r="D23" s="203"/>
      <c r="E23" s="203"/>
      <c r="F23" s="204"/>
      <c r="G23" s="205"/>
      <c r="H23" s="100" t="s">
        <v>15</v>
      </c>
      <c r="I23" s="100" t="s">
        <v>14</v>
      </c>
      <c r="J23" s="202"/>
      <c r="K23" s="203"/>
      <c r="L23" s="204"/>
      <c r="M23" s="210" t="s">
        <v>163</v>
      </c>
      <c r="N23" s="210"/>
      <c r="O23" s="69"/>
      <c r="P23" s="69"/>
    </row>
    <row r="24" spans="1:16" ht="32.25" customHeight="1" x14ac:dyDescent="0.25">
      <c r="B24" s="101" t="s">
        <v>13</v>
      </c>
      <c r="C24" s="174" t="s">
        <v>164</v>
      </c>
      <c r="D24" s="175"/>
      <c r="E24" s="175"/>
      <c r="F24" s="176"/>
      <c r="G24" s="102">
        <f>G25+G26+G28+G29+G30+G31+G32+G33+G34+G35+G36</f>
        <v>16.290000000000003</v>
      </c>
      <c r="H24" s="102"/>
      <c r="I24" s="103">
        <f>I25+I26+I28+I29+I30+I31+I32+I33</f>
        <v>0</v>
      </c>
      <c r="J24" s="177"/>
      <c r="K24" s="178"/>
      <c r="L24" s="179"/>
      <c r="M24" s="196">
        <f>M25+M26+M28+M29+M30+M31+M32+M33+M34+M35+M36</f>
        <v>159537.52000000002</v>
      </c>
      <c r="N24" s="196"/>
      <c r="O24" s="69"/>
      <c r="P24" s="69"/>
    </row>
    <row r="25" spans="1:16" ht="19.5" customHeight="1" x14ac:dyDescent="0.25">
      <c r="B25" s="104">
        <v>1</v>
      </c>
      <c r="C25" s="174" t="s">
        <v>12</v>
      </c>
      <c r="D25" s="175"/>
      <c r="E25" s="175"/>
      <c r="F25" s="176"/>
      <c r="G25" s="105">
        <v>2.17</v>
      </c>
      <c r="H25" s="106"/>
      <c r="I25" s="107"/>
      <c r="J25" s="177" t="s">
        <v>165</v>
      </c>
      <c r="K25" s="178"/>
      <c r="L25" s="179"/>
      <c r="M25" s="180">
        <v>19703.939999999999</v>
      </c>
      <c r="N25" s="180"/>
      <c r="O25" s="69"/>
      <c r="P25" s="69"/>
    </row>
    <row r="26" spans="1:16" ht="19.5" customHeight="1" x14ac:dyDescent="0.25">
      <c r="B26" s="185">
        <v>2</v>
      </c>
      <c r="C26" s="174" t="s">
        <v>166</v>
      </c>
      <c r="D26" s="175"/>
      <c r="E26" s="175"/>
      <c r="F26" s="176"/>
      <c r="G26" s="187">
        <v>3.85</v>
      </c>
      <c r="H26" s="189"/>
      <c r="I26" s="191"/>
      <c r="J26" s="193" t="s">
        <v>165</v>
      </c>
      <c r="K26" s="194"/>
      <c r="L26" s="195"/>
      <c r="M26" s="180">
        <v>19782.25</v>
      </c>
      <c r="N26" s="180"/>
      <c r="O26" s="69"/>
      <c r="P26" s="69"/>
    </row>
    <row r="27" spans="1:16" ht="18" customHeight="1" x14ac:dyDescent="0.25">
      <c r="B27" s="186"/>
      <c r="C27" s="181" t="s">
        <v>167</v>
      </c>
      <c r="D27" s="182"/>
      <c r="E27" s="182"/>
      <c r="F27" s="183"/>
      <c r="G27" s="188"/>
      <c r="H27" s="190"/>
      <c r="I27" s="192"/>
      <c r="J27" s="184" t="s">
        <v>168</v>
      </c>
      <c r="K27" s="184"/>
      <c r="L27" s="184"/>
      <c r="M27" s="180">
        <v>2564.7600000000002</v>
      </c>
      <c r="N27" s="180"/>
      <c r="O27" s="69"/>
      <c r="P27" s="69"/>
    </row>
    <row r="28" spans="1:16" ht="32.25" customHeight="1" x14ac:dyDescent="0.25">
      <c r="B28" s="104">
        <v>3</v>
      </c>
      <c r="C28" s="174" t="s">
        <v>169</v>
      </c>
      <c r="D28" s="175"/>
      <c r="E28" s="175"/>
      <c r="F28" s="176"/>
      <c r="G28" s="105">
        <v>3.49</v>
      </c>
      <c r="H28" s="106"/>
      <c r="I28" s="107"/>
      <c r="J28" s="177" t="s">
        <v>170</v>
      </c>
      <c r="K28" s="178"/>
      <c r="L28" s="179"/>
      <c r="M28" s="180">
        <v>46000.29</v>
      </c>
      <c r="N28" s="180"/>
      <c r="O28" s="69"/>
      <c r="P28" s="69"/>
    </row>
    <row r="29" spans="1:16" ht="19.5" customHeight="1" x14ac:dyDescent="0.25">
      <c r="B29" s="104">
        <v>4</v>
      </c>
      <c r="C29" s="174" t="s">
        <v>11</v>
      </c>
      <c r="D29" s="175"/>
      <c r="E29" s="175"/>
      <c r="F29" s="176"/>
      <c r="G29" s="105">
        <v>0.14000000000000001</v>
      </c>
      <c r="H29" s="106"/>
      <c r="I29" s="107"/>
      <c r="J29" s="177" t="s">
        <v>171</v>
      </c>
      <c r="K29" s="178"/>
      <c r="L29" s="179"/>
      <c r="M29" s="180">
        <v>0</v>
      </c>
      <c r="N29" s="180"/>
      <c r="O29" s="69"/>
      <c r="P29" s="69"/>
    </row>
    <row r="30" spans="1:16" ht="19.5" customHeight="1" x14ac:dyDescent="0.25">
      <c r="B30" s="104">
        <v>5</v>
      </c>
      <c r="C30" s="174" t="s">
        <v>10</v>
      </c>
      <c r="D30" s="175"/>
      <c r="E30" s="175"/>
      <c r="F30" s="176"/>
      <c r="G30" s="105">
        <v>0.47</v>
      </c>
      <c r="H30" s="106"/>
      <c r="I30" s="107"/>
      <c r="J30" s="177" t="s">
        <v>171</v>
      </c>
      <c r="K30" s="178"/>
      <c r="L30" s="179"/>
      <c r="M30" s="180">
        <v>1000</v>
      </c>
      <c r="N30" s="180"/>
      <c r="O30" s="69"/>
      <c r="P30" s="69"/>
    </row>
    <row r="31" spans="1:16" ht="30.75" customHeight="1" x14ac:dyDescent="0.25">
      <c r="B31" s="104">
        <v>6</v>
      </c>
      <c r="C31" s="174" t="s">
        <v>9</v>
      </c>
      <c r="D31" s="175"/>
      <c r="E31" s="175"/>
      <c r="F31" s="176"/>
      <c r="G31" s="105">
        <v>1.05</v>
      </c>
      <c r="H31" s="106"/>
      <c r="I31" s="107"/>
      <c r="J31" s="177" t="s">
        <v>171</v>
      </c>
      <c r="K31" s="178"/>
      <c r="L31" s="179"/>
      <c r="M31" s="180">
        <v>13118.05</v>
      </c>
      <c r="N31" s="180"/>
      <c r="O31" s="69"/>
      <c r="P31" s="69"/>
    </row>
    <row r="32" spans="1:16" ht="19.5" customHeight="1" x14ac:dyDescent="0.25">
      <c r="B32" s="104">
        <v>7</v>
      </c>
      <c r="C32" s="174" t="s">
        <v>8</v>
      </c>
      <c r="D32" s="175"/>
      <c r="E32" s="175"/>
      <c r="F32" s="176"/>
      <c r="G32" s="105">
        <v>0.19</v>
      </c>
      <c r="H32" s="106"/>
      <c r="I32" s="107"/>
      <c r="J32" s="177" t="s">
        <v>172</v>
      </c>
      <c r="K32" s="178"/>
      <c r="L32" s="179"/>
      <c r="M32" s="180">
        <v>9678.36</v>
      </c>
      <c r="N32" s="180"/>
      <c r="O32" s="69"/>
      <c r="P32" s="69"/>
    </row>
    <row r="33" spans="2:16" ht="31.5" customHeight="1" x14ac:dyDescent="0.25">
      <c r="B33" s="104">
        <v>8</v>
      </c>
      <c r="C33" s="174" t="s">
        <v>173</v>
      </c>
      <c r="D33" s="175"/>
      <c r="E33" s="175"/>
      <c r="F33" s="176"/>
      <c r="G33" s="105">
        <v>0.46</v>
      </c>
      <c r="H33" s="106"/>
      <c r="I33" s="107"/>
      <c r="J33" s="177" t="s">
        <v>174</v>
      </c>
      <c r="K33" s="178"/>
      <c r="L33" s="179"/>
      <c r="M33" s="180">
        <v>7083.1</v>
      </c>
      <c r="N33" s="180"/>
      <c r="O33" s="69"/>
      <c r="P33" s="69"/>
    </row>
    <row r="34" spans="2:16" ht="31.5" customHeight="1" x14ac:dyDescent="0.25">
      <c r="B34" s="104">
        <v>9</v>
      </c>
      <c r="C34" s="174" t="s">
        <v>175</v>
      </c>
      <c r="D34" s="175"/>
      <c r="E34" s="175"/>
      <c r="F34" s="176"/>
      <c r="G34" s="105">
        <v>1.85</v>
      </c>
      <c r="H34" s="106"/>
      <c r="I34" s="107"/>
      <c r="J34" s="177" t="s">
        <v>174</v>
      </c>
      <c r="K34" s="178"/>
      <c r="L34" s="179"/>
      <c r="M34" s="180">
        <v>22300.799999999999</v>
      </c>
      <c r="N34" s="180"/>
      <c r="O34" s="69"/>
      <c r="P34" s="69"/>
    </row>
    <row r="35" spans="2:16" ht="31.5" customHeight="1" x14ac:dyDescent="0.25">
      <c r="B35" s="104">
        <v>10</v>
      </c>
      <c r="C35" s="174" t="s">
        <v>176</v>
      </c>
      <c r="D35" s="175"/>
      <c r="E35" s="175"/>
      <c r="F35" s="176"/>
      <c r="G35" s="105">
        <v>1.44</v>
      </c>
      <c r="H35" s="106"/>
      <c r="I35" s="107"/>
      <c r="J35" s="177" t="s">
        <v>174</v>
      </c>
      <c r="K35" s="178"/>
      <c r="L35" s="179"/>
      <c r="M35" s="180">
        <v>4521.9399999999996</v>
      </c>
      <c r="N35" s="180"/>
      <c r="O35" s="69"/>
      <c r="P35" s="69"/>
    </row>
    <row r="36" spans="2:16" ht="31.5" customHeight="1" x14ac:dyDescent="0.25">
      <c r="B36" s="104">
        <v>11</v>
      </c>
      <c r="C36" s="174" t="s">
        <v>177</v>
      </c>
      <c r="D36" s="175"/>
      <c r="E36" s="175"/>
      <c r="F36" s="176"/>
      <c r="G36" s="105">
        <v>1.18</v>
      </c>
      <c r="H36" s="106"/>
      <c r="I36" s="107"/>
      <c r="J36" s="177" t="s">
        <v>174</v>
      </c>
      <c r="K36" s="178"/>
      <c r="L36" s="179"/>
      <c r="M36" s="180">
        <v>16348.79</v>
      </c>
      <c r="N36" s="180"/>
      <c r="O36" s="69"/>
      <c r="P36" s="69"/>
    </row>
    <row r="37" spans="2:16" ht="32.25" customHeight="1" x14ac:dyDescent="0.25">
      <c r="B37" s="108" t="s">
        <v>7</v>
      </c>
      <c r="C37" s="166" t="s">
        <v>6</v>
      </c>
      <c r="D37" s="167"/>
      <c r="E37" s="167"/>
      <c r="F37" s="168"/>
      <c r="G37" s="109">
        <f>G38+G39+G40+G41+G42+I5</f>
        <v>9.86</v>
      </c>
      <c r="H37" s="109"/>
      <c r="I37" s="110">
        <f>I38+I39+I40+I41+I42</f>
        <v>0</v>
      </c>
      <c r="J37" s="169"/>
      <c r="K37" s="170"/>
      <c r="L37" s="171"/>
      <c r="M37" s="173">
        <f>M38+M39+M40+M41+M42</f>
        <v>108222.48999999999</v>
      </c>
      <c r="N37" s="173"/>
      <c r="O37" s="69"/>
      <c r="P37" s="69"/>
    </row>
    <row r="38" spans="2:16" ht="32.25" customHeight="1" x14ac:dyDescent="0.25">
      <c r="B38" s="111">
        <v>1</v>
      </c>
      <c r="C38" s="166" t="s">
        <v>178</v>
      </c>
      <c r="D38" s="167"/>
      <c r="E38" s="167"/>
      <c r="F38" s="168"/>
      <c r="G38" s="112">
        <v>0.11</v>
      </c>
      <c r="H38" s="113"/>
      <c r="I38" s="114"/>
      <c r="J38" s="169" t="s">
        <v>179</v>
      </c>
      <c r="K38" s="170"/>
      <c r="L38" s="171"/>
      <c r="M38" s="172">
        <v>1398.55</v>
      </c>
      <c r="N38" s="172"/>
      <c r="O38" s="69"/>
      <c r="P38" s="69"/>
    </row>
    <row r="39" spans="2:16" ht="19.5" customHeight="1" x14ac:dyDescent="0.25">
      <c r="B39" s="111">
        <f>B38+1</f>
        <v>2</v>
      </c>
      <c r="C39" s="166" t="s">
        <v>5</v>
      </c>
      <c r="D39" s="167"/>
      <c r="E39" s="167"/>
      <c r="F39" s="168"/>
      <c r="G39" s="112">
        <v>0.15</v>
      </c>
      <c r="H39" s="113"/>
      <c r="I39" s="114"/>
      <c r="J39" s="169" t="s">
        <v>180</v>
      </c>
      <c r="K39" s="170"/>
      <c r="L39" s="171"/>
      <c r="M39" s="172">
        <v>3465.06</v>
      </c>
      <c r="N39" s="172"/>
      <c r="O39" s="69"/>
      <c r="P39" s="69"/>
    </row>
    <row r="40" spans="2:16" ht="19.5" customHeight="1" x14ac:dyDescent="0.25">
      <c r="B40" s="111">
        <f>B39+1</f>
        <v>3</v>
      </c>
      <c r="C40" s="166" t="s">
        <v>4</v>
      </c>
      <c r="D40" s="167"/>
      <c r="E40" s="167"/>
      <c r="F40" s="168"/>
      <c r="G40" s="112">
        <v>0.26</v>
      </c>
      <c r="H40" s="113"/>
      <c r="I40" s="114"/>
      <c r="J40" s="169" t="s">
        <v>180</v>
      </c>
      <c r="K40" s="170"/>
      <c r="L40" s="171"/>
      <c r="M40" s="172">
        <v>4075.93</v>
      </c>
      <c r="N40" s="172"/>
      <c r="O40" s="69"/>
      <c r="P40" s="69"/>
    </row>
    <row r="41" spans="2:16" ht="33" customHeight="1" x14ac:dyDescent="0.25">
      <c r="B41" s="111">
        <f>B40+1</f>
        <v>4</v>
      </c>
      <c r="C41" s="166" t="s">
        <v>3</v>
      </c>
      <c r="D41" s="167"/>
      <c r="E41" s="167"/>
      <c r="F41" s="168"/>
      <c r="G41" s="112">
        <v>2.11</v>
      </c>
      <c r="H41" s="113"/>
      <c r="I41" s="114"/>
      <c r="J41" s="169" t="s">
        <v>181</v>
      </c>
      <c r="K41" s="170"/>
      <c r="L41" s="171"/>
      <c r="M41" s="172">
        <v>2481.4499999999998</v>
      </c>
      <c r="N41" s="172"/>
      <c r="O41" s="69"/>
      <c r="P41" s="69"/>
    </row>
    <row r="42" spans="2:16" ht="19.5" customHeight="1" x14ac:dyDescent="0.25">
      <c r="B42" s="111">
        <f>B41+1</f>
        <v>5</v>
      </c>
      <c r="C42" s="166" t="s">
        <v>2</v>
      </c>
      <c r="D42" s="167"/>
      <c r="E42" s="167"/>
      <c r="F42" s="168"/>
      <c r="G42" s="112">
        <v>7.23</v>
      </c>
      <c r="H42" s="113"/>
      <c r="I42" s="114"/>
      <c r="J42" s="169" t="s">
        <v>180</v>
      </c>
      <c r="K42" s="170"/>
      <c r="L42" s="171"/>
      <c r="M42" s="172">
        <v>96801.5</v>
      </c>
      <c r="N42" s="172"/>
      <c r="O42" s="69"/>
      <c r="P42" s="69"/>
    </row>
    <row r="43" spans="2:16" ht="33" customHeight="1" x14ac:dyDescent="0.25">
      <c r="B43" s="115" t="s">
        <v>1</v>
      </c>
      <c r="C43" s="162" t="s">
        <v>182</v>
      </c>
      <c r="D43" s="163"/>
      <c r="E43" s="163"/>
      <c r="F43" s="164"/>
      <c r="G43" s="116">
        <v>2.4900000000000002</v>
      </c>
      <c r="H43" s="117"/>
      <c r="I43" s="118">
        <v>0</v>
      </c>
      <c r="J43" s="158" t="s">
        <v>183</v>
      </c>
      <c r="K43" s="159"/>
      <c r="L43" s="160"/>
      <c r="M43" s="165">
        <v>74790.92</v>
      </c>
      <c r="N43" s="165"/>
      <c r="O43" s="69"/>
      <c r="P43" s="69"/>
    </row>
    <row r="44" spans="2:16" x14ac:dyDescent="0.25">
      <c r="B44" s="119"/>
      <c r="C44" s="162" t="s">
        <v>184</v>
      </c>
      <c r="D44" s="163"/>
      <c r="E44" s="163"/>
      <c r="F44" s="164"/>
      <c r="G44" s="120"/>
      <c r="H44" s="121"/>
      <c r="I44" s="121"/>
      <c r="J44" s="158"/>
      <c r="K44" s="159"/>
      <c r="L44" s="160"/>
      <c r="M44" s="161"/>
      <c r="N44" s="161"/>
      <c r="O44" s="69"/>
      <c r="P44" s="69"/>
    </row>
    <row r="45" spans="2:16" ht="15.75" customHeight="1" x14ac:dyDescent="0.25">
      <c r="B45" s="119"/>
      <c r="C45" s="162" t="s">
        <v>188</v>
      </c>
      <c r="D45" s="163"/>
      <c r="E45" s="163"/>
      <c r="F45" s="164"/>
      <c r="G45" s="120"/>
      <c r="H45" s="121"/>
      <c r="I45" s="121"/>
      <c r="J45" s="158">
        <v>15.5</v>
      </c>
      <c r="K45" s="159"/>
      <c r="L45" s="160"/>
      <c r="M45" s="161">
        <v>5647.66</v>
      </c>
      <c r="N45" s="161"/>
      <c r="O45" s="69"/>
      <c r="P45" s="69"/>
    </row>
    <row r="46" spans="2:16" ht="15.75" customHeight="1" x14ac:dyDescent="0.25">
      <c r="B46" s="119"/>
      <c r="C46" s="162" t="s">
        <v>189</v>
      </c>
      <c r="D46" s="163"/>
      <c r="E46" s="163"/>
      <c r="F46" s="164"/>
      <c r="G46" s="120"/>
      <c r="H46" s="121"/>
      <c r="I46" s="121"/>
      <c r="J46" s="158" t="s">
        <v>190</v>
      </c>
      <c r="K46" s="159"/>
      <c r="L46" s="160"/>
      <c r="M46" s="161">
        <v>44925</v>
      </c>
      <c r="N46" s="161"/>
      <c r="O46" s="69"/>
      <c r="P46" s="69"/>
    </row>
    <row r="47" spans="2:16" x14ac:dyDescent="0.25">
      <c r="B47" s="119"/>
      <c r="C47" s="162" t="s">
        <v>185</v>
      </c>
      <c r="D47" s="163"/>
      <c r="E47" s="163"/>
      <c r="F47" s="164"/>
      <c r="G47" s="120"/>
      <c r="H47" s="121"/>
      <c r="I47" s="121"/>
      <c r="J47" s="158" t="s">
        <v>191</v>
      </c>
      <c r="K47" s="159"/>
      <c r="L47" s="160"/>
      <c r="M47" s="161">
        <v>5224</v>
      </c>
      <c r="N47" s="161"/>
      <c r="O47" s="69"/>
      <c r="P47" s="69"/>
    </row>
    <row r="48" spans="2:16" ht="21" customHeight="1" x14ac:dyDescent="0.25">
      <c r="B48" s="122">
        <v>15</v>
      </c>
      <c r="C48" s="123" t="s">
        <v>0</v>
      </c>
      <c r="D48" s="124"/>
      <c r="E48" s="124"/>
      <c r="F48" s="124"/>
      <c r="G48" s="125">
        <f>G43+G37+G24</f>
        <v>28.64</v>
      </c>
      <c r="H48" s="125"/>
      <c r="I48" s="125">
        <f>I43+I37+I24</f>
        <v>0</v>
      </c>
      <c r="J48" s="152"/>
      <c r="K48" s="153"/>
      <c r="L48" s="154"/>
      <c r="M48" s="155">
        <f>M24+M37+M43</f>
        <v>342550.93</v>
      </c>
      <c r="N48" s="155"/>
      <c r="O48" s="69"/>
      <c r="P48" s="69"/>
    </row>
    <row r="50" spans="1:16" ht="14.25" customHeight="1" x14ac:dyDescent="0.25">
      <c r="A50" s="156" t="s">
        <v>186</v>
      </c>
      <c r="B50" s="156"/>
      <c r="C50" s="156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69"/>
      <c r="P50" s="69"/>
    </row>
    <row r="51" spans="1:16" ht="14.25" customHeight="1" x14ac:dyDescent="0.25">
      <c r="A51" s="156" t="s">
        <v>152</v>
      </c>
      <c r="B51" s="156"/>
      <c r="C51" s="156"/>
      <c r="D51" s="127"/>
      <c r="O51" s="69"/>
      <c r="P51" s="69"/>
    </row>
    <row r="52" spans="1:16" ht="14.25" customHeight="1" x14ac:dyDescent="0.25">
      <c r="A52" s="157"/>
      <c r="B52" s="157"/>
      <c r="C52" s="157"/>
      <c r="D52" s="128"/>
    </row>
  </sheetData>
  <mergeCells count="141"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45:F45"/>
    <mergeCell ref="J45:L45"/>
    <mergeCell ref="M45:N45"/>
    <mergeCell ref="C46:F46"/>
    <mergeCell ref="J46:L46"/>
    <mergeCell ref="M46:N46"/>
    <mergeCell ref="J48:L48"/>
    <mergeCell ref="M48:N48"/>
    <mergeCell ref="A50:C50"/>
    <mergeCell ref="A51:C51"/>
    <mergeCell ref="A52:C52"/>
    <mergeCell ref="C47:F47"/>
    <mergeCell ref="J47:L47"/>
    <mergeCell ref="M47:N47"/>
  </mergeCells>
  <pageMargins left="0.56000000000000005" right="0.19685039370078741" top="0.39370078740157483" bottom="0.31496062992125984" header="0.31496062992125984" footer="0.23622047244094491"/>
  <pageSetup paperSize="9" scale="7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2012-03-26T03:03:48Z</cp:lastPrinted>
  <dcterms:created xsi:type="dcterms:W3CDTF">2012-03-18T04:39:04Z</dcterms:created>
  <dcterms:modified xsi:type="dcterms:W3CDTF">2014-03-28T03:30:02Z</dcterms:modified>
</cp:coreProperties>
</file>