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0485" activeTab="1"/>
  </bookViews>
  <sheets>
    <sheet name="Перечень работ и услуг" sheetId="1" r:id="rId1"/>
    <sheet name="отчет 2013г." sheetId="4" r:id="rId2"/>
  </sheets>
  <definedNames>
    <definedName name="_xlnm.Print_Area" localSheetId="1">'отчет 2013г.'!$A$1:$N$55</definedName>
  </definedNames>
  <calcPr calcId="144525"/>
</workbook>
</file>

<file path=xl/calcChain.xml><?xml version="1.0" encoding="utf-8"?>
<calcChain xmlns="http://schemas.openxmlformats.org/spreadsheetml/2006/main">
  <c r="H18" i="4" l="1"/>
  <c r="B39" i="4"/>
  <c r="B40" i="4" s="1"/>
  <c r="B41" i="4" s="1"/>
  <c r="B42" i="4" s="1"/>
  <c r="M37" i="4"/>
  <c r="H17" i="4" s="1"/>
  <c r="I37" i="4"/>
  <c r="G37" i="4"/>
  <c r="M24" i="4"/>
  <c r="I24" i="4"/>
  <c r="I51" i="4" s="1"/>
  <c r="G24" i="4"/>
  <c r="E16" i="4" s="1"/>
  <c r="E18" i="4"/>
  <c r="E17" i="4"/>
  <c r="E12" i="4"/>
  <c r="M51" i="4" l="1"/>
  <c r="H16" i="4"/>
  <c r="H19" i="4" s="1"/>
  <c r="E19" i="4"/>
  <c r="G19" i="4" s="1"/>
  <c r="G51" i="4"/>
  <c r="D17" i="4" l="1"/>
  <c r="D16" i="4"/>
  <c r="G18" i="4"/>
  <c r="J18" i="4" s="1"/>
  <c r="D18" i="4"/>
  <c r="G16" i="4"/>
  <c r="J16" i="4" s="1"/>
  <c r="G17" i="4"/>
  <c r="J17" i="4" s="1"/>
  <c r="L17" i="4" l="1"/>
  <c r="J19" i="4"/>
  <c r="L18" i="4"/>
  <c r="L16" i="4"/>
  <c r="E39" i="1"/>
  <c r="F38" i="1"/>
  <c r="F39" i="1" l="1"/>
  <c r="F11" i="1"/>
  <c r="F13" i="1"/>
  <c r="F15" i="1"/>
  <c r="F16" i="1"/>
  <c r="F17" i="1"/>
  <c r="F18" i="1"/>
  <c r="F19" i="1"/>
  <c r="F20" i="1"/>
  <c r="F21" i="1"/>
  <c r="F22" i="1"/>
  <c r="F23" i="1"/>
  <c r="F25" i="1"/>
  <c r="F26" i="1"/>
  <c r="F28" i="1"/>
  <c r="F34" i="1"/>
  <c r="F35" i="1"/>
  <c r="F36" i="1"/>
  <c r="F37" i="1"/>
</calcChain>
</file>

<file path=xl/sharedStrings.xml><?xml version="1.0" encoding="utf-8"?>
<sst xmlns="http://schemas.openxmlformats.org/spreadsheetml/2006/main" count="189" uniqueCount="173">
  <si>
    <t>№</t>
  </si>
  <si>
    <t>Виды работ</t>
  </si>
  <si>
    <t>Содержание и уборка лестничных клеток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</si>
  <si>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</si>
  <si>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</si>
  <si>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</si>
  <si>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</si>
  <si>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</si>
  <si>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</si>
  <si>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</si>
  <si>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</si>
  <si>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</si>
  <si>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</si>
  <si>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</si>
  <si>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</si>
  <si>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</si>
  <si>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</si>
  <si>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</si>
  <si>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</si>
  <si>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</si>
  <si>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</si>
  <si>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</si>
  <si>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</si>
  <si>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</si>
  <si>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</si>
  <si>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</si>
  <si>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</si>
  <si>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</si>
  <si>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</si>
  <si>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</si>
  <si>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</si>
  <si>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</si>
  <si>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</si>
  <si>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</si>
  <si>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</si>
  <si>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</si>
  <si>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</si>
  <si>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</si>
  <si>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</si>
  <si>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</si>
  <si>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</si>
  <si>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</si>
  <si>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</si>
  <si>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</si>
  <si>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</si>
  <si>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</si>
  <si>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</si>
  <si>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</si>
  <si>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</si>
  <si>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</si>
  <si>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</si>
  <si>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</si>
  <si>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</si>
  <si>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</si>
  <si>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</si>
  <si>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</si>
  <si>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</si>
  <si>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</si>
  <si>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</si>
  <si>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</si>
  <si>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</si>
  <si>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</si>
  <si>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</si>
  <si>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</si>
  <si>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</si>
  <si>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</si>
  <si>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</si>
  <si>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</si>
  <si>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</si>
  <si>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</si>
  <si>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</si>
  <si>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</si>
  <si>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</si>
  <si>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</si>
  <si>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</si>
  <si>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</si>
  <si>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</si>
  <si>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</si>
  <si>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</si>
  <si>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 xml:space="preserve">I. ОБЩИЕ СВЕДЕНИЯ ОБ ОБЪЕКТЕ </t>
  </si>
  <si>
    <t>30 лет Победы</t>
  </si>
  <si>
    <t>дом</t>
  </si>
  <si>
    <t>Этажность</t>
  </si>
  <si>
    <t>Площадь кровли, м2</t>
  </si>
  <si>
    <t>Материал стен</t>
  </si>
  <si>
    <t>шл/блок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</si>
  <si>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</si>
  <si>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</si>
  <si>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</si>
  <si>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</si>
  <si>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</si>
  <si>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</si>
  <si>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</si>
  <si>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</si>
  <si>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</si>
  <si>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</si>
  <si>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</si>
  <si>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</si>
  <si>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руб.</t>
  </si>
  <si>
    <t>техобслуживание</t>
  </si>
  <si>
    <t>управление домом</t>
  </si>
  <si>
    <t>текущий ремонт</t>
  </si>
  <si>
    <t>III. ОСНОВНЫЕ ПОКАЗАТЕЛИ ФИНАНСОВО-ХОЗЯЙСТВЕННОЙ ДЕЯТЕЛЬНОСТИ</t>
  </si>
  <si>
    <t>№                         п/п</t>
  </si>
  <si>
    <t>Показатели жилищных услуг</t>
  </si>
  <si>
    <t>Некачественное предоставление услуг</t>
  </si>
  <si>
    <t>Месяц</t>
  </si>
  <si>
    <t>Сумма</t>
  </si>
  <si>
    <t>I.</t>
  </si>
  <si>
    <t>Дератизация и дезинсекция</t>
  </si>
  <si>
    <t>Расчистка кровли от снега и сосулек</t>
  </si>
  <si>
    <t>Механизированная расчистка придомовой территорий от снега</t>
  </si>
  <si>
    <t>Ремонтно-аварийное обслуживание</t>
  </si>
  <si>
    <t>II.</t>
  </si>
  <si>
    <t>Расходы по управлению общедомовым имуществом многоквартирных домов, в т.ч.</t>
  </si>
  <si>
    <t>Работа Диспетчерской службы</t>
  </si>
  <si>
    <t>Работа Паспортного стола</t>
  </si>
  <si>
    <t>Сбытовая надбавка</t>
  </si>
  <si>
    <t>Услуги по управлению</t>
  </si>
  <si>
    <t>III.</t>
  </si>
  <si>
    <t>Всего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</si>
  <si>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</si>
  <si>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>Приложение №1</t>
  </si>
  <si>
    <t>ул. 30 лет Победы 14</t>
  </si>
  <si>
    <t>Отклонение</t>
  </si>
  <si>
    <t>мес.</t>
  </si>
  <si>
    <t>ул.</t>
  </si>
  <si>
    <t>Факт выполнения (работ, услуг)</t>
  </si>
  <si>
    <t>Афанасьева Н.В. - экономист</t>
  </si>
  <si>
    <t>Отчетный период: 01.01.2013 - 31.12.2013г.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</si>
  <si>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</si>
  <si>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</si>
  <si>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</si>
  <si>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</si>
  <si>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</si>
  <si>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,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</si>
  <si>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</si>
  <si>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</si>
  <si>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</si>
  <si>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</si>
  <si>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</si>
  <si>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</si>
  <si>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</si>
  <si>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</si>
  <si>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</si>
  <si>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</si>
  <si>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</si>
  <si>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</si>
  <si>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</si>
  <si>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</si>
  <si>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</si>
  <si>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</si>
  <si>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</si>
  <si>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</si>
  <si>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</si>
  <si>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</si>
  <si>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</si>
  <si>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</si>
  <si>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и общего имущества многоквартирных домов.</t>
  </si>
  <si>
    <t>на основании утв.плана текущих ремонтов</t>
  </si>
  <si>
    <t>в т.ч. Косметический ремонт подъезда</t>
  </si>
  <si>
    <t xml:space="preserve">          текущий ремонт кровли</t>
  </si>
  <si>
    <t>исп. Пак Г.Е. 791800</t>
  </si>
  <si>
    <t>ПО   ДОГОВОРУ  УПРАВЛЕНИЯ  ООО "УК "УправДом"</t>
  </si>
  <si>
    <t>шифер. скатн</t>
  </si>
  <si>
    <t xml:space="preserve"> - </t>
  </si>
  <si>
    <t>услуга не предоставляется</t>
  </si>
  <si>
    <t>4,5 кв.м.</t>
  </si>
  <si>
    <t xml:space="preserve">          реконструкция 3-х козырьков</t>
  </si>
  <si>
    <t>15 кв.м.</t>
  </si>
  <si>
    <t xml:space="preserve">          замена дверных блоков</t>
  </si>
  <si>
    <t>3 шт</t>
  </si>
  <si>
    <t xml:space="preserve">          ремонт входа в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</si>
</sst>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4E4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>
      <alignment horizontal="center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8" fillId="0" borderId="0">
      <alignment horizontal="center" vertical="center"/>
    </xf>
    <xf numFmtId="0" fontId="17" fillId="0" borderId="0">
      <alignment horizontal="center" vertical="top"/>
    </xf>
    <xf numFmtId="0" fontId="15" fillId="0" borderId="0">
      <alignment horizontal="right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7" borderId="0">
      <alignment horizontal="left" vertical="top"/>
    </xf>
    <xf numFmtId="0" fontId="17" fillId="7" borderId="0">
      <alignment horizontal="right"/>
    </xf>
    <xf numFmtId="0" fontId="17" fillId="0" borderId="0">
      <alignment horizontal="right"/>
    </xf>
    <xf numFmtId="0" fontId="17" fillId="0" borderId="0">
      <alignment horizontal="center"/>
    </xf>
    <xf numFmtId="0" fontId="17" fillId="0" borderId="0">
      <alignment horizontal="center" vertical="top"/>
    </xf>
    <xf numFmtId="0" fontId="17" fillId="0" borderId="0">
      <alignment horizontal="right"/>
    </xf>
    <xf numFmtId="0" fontId="16" fillId="0" borderId="0">
      <alignment horizontal="left"/>
    </xf>
    <xf numFmtId="0" fontId="18" fillId="0" borderId="0">
      <alignment horizontal="right"/>
    </xf>
    <xf numFmtId="0" fontId="19" fillId="0" borderId="0"/>
    <xf numFmtId="0" fontId="2" fillId="0" borderId="0"/>
  </cellStyleXfs>
  <cellXfs count="230">
    <xf numFmtId="0" fontId="0" fillId="0" borderId="0" xfId="0"/>
    <xf numFmtId="0" fontId="2" fillId="0" borderId="0" xfId="2" applyFont="1" applyAlignment="1">
      <alignment vertical="center"/>
    </xf>
    <xf numFmtId="2" fontId="2" fillId="0" borderId="0" xfId="2" applyNumberFormat="1" applyFont="1" applyAlignment="1">
      <alignment vertical="center"/>
    </xf>
    <xf numFmtId="0" fontId="4" fillId="0" borderId="0" xfId="2" applyFont="1" applyAlignment="1">
      <alignment horizontal="left" vertical="center"/>
    </xf>
    <xf numFmtId="2" fontId="2" fillId="0" borderId="0" xfId="2" applyNumberForma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2" fontId="4" fillId="0" borderId="0" xfId="2" applyNumberFormat="1" applyFont="1" applyAlignment="1">
      <alignment vertical="center"/>
    </xf>
    <xf numFmtId="2" fontId="5" fillId="0" borderId="1" xfId="2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wrapText="1"/>
    </xf>
    <xf numFmtId="0" fontId="5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2" fontId="4" fillId="0" borderId="1" xfId="2" applyNumberFormat="1" applyFont="1" applyBorder="1" applyAlignment="1">
      <alignment horizontal="right" vertical="center" wrapText="1"/>
    </xf>
    <xf numFmtId="0" fontId="10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9" fillId="0" borderId="1" xfId="2" applyFont="1" applyFill="1" applyBorder="1" applyAlignment="1">
      <alignment wrapText="1"/>
    </xf>
    <xf numFmtId="0" fontId="13" fillId="0" borderId="1" xfId="2" applyFont="1" applyBorder="1" applyAlignment="1">
      <alignment vertical="center" wrapText="1"/>
    </xf>
    <xf numFmtId="4" fontId="5" fillId="0" borderId="1" xfId="2" applyNumberFormat="1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2" fontId="5" fillId="0" borderId="0" xfId="2" applyNumberFormat="1" applyFont="1" applyBorder="1" applyAlignment="1">
      <alignment horizontal="center" vertical="center" wrapText="1"/>
    </xf>
    <xf numFmtId="4" fontId="5" fillId="0" borderId="0" xfId="2" applyNumberFormat="1" applyFont="1" applyBorder="1" applyAlignment="1">
      <alignment vertical="center" wrapText="1"/>
    </xf>
    <xf numFmtId="0" fontId="14" fillId="0" borderId="1" xfId="2" applyFont="1" applyBorder="1" applyAlignment="1">
      <alignment vertical="top" wrapText="1"/>
    </xf>
    <xf numFmtId="0" fontId="14" fillId="0" borderId="1" xfId="2" applyFont="1" applyBorder="1" applyAlignment="1">
      <alignment horizontal="justify" vertical="top" wrapText="1"/>
    </xf>
    <xf numFmtId="0" fontId="14" fillId="0" borderId="1" xfId="2" applyFont="1" applyBorder="1"/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2" fontId="5" fillId="0" borderId="1" xfId="2" applyNumberFormat="1" applyFont="1" applyBorder="1" applyAlignment="1">
      <alignment horizontal="right" vertical="center" wrapText="1"/>
    </xf>
    <xf numFmtId="4" fontId="5" fillId="0" borderId="3" xfId="2" applyNumberFormat="1" applyFont="1" applyBorder="1" applyAlignment="1">
      <alignment horizontal="right" vertical="center" wrapText="1"/>
    </xf>
    <xf numFmtId="0" fontId="5" fillId="0" borderId="1" xfId="2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14" fillId="0" borderId="0" xfId="2" applyNumberFormat="1" applyFont="1" applyAlignment="1">
      <alignment vertical="center"/>
    </xf>
    <xf numFmtId="0" fontId="20" fillId="0" borderId="0" xfId="4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0" fillId="0" borderId="0" xfId="4" applyFont="1" applyFill="1" applyAlignment="1">
      <alignment vertical="center" wrapText="1"/>
    </xf>
    <xf numFmtId="0" fontId="20" fillId="0" borderId="0" xfId="6" applyFont="1" applyFill="1" applyBorder="1" applyAlignment="1">
      <alignment horizontal="right" vertical="center" wrapText="1"/>
    </xf>
    <xf numFmtId="0" fontId="20" fillId="0" borderId="0" xfId="6" applyFont="1" applyFill="1" applyAlignment="1">
      <alignment horizontal="right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2" fillId="0" borderId="0" xfId="5" applyFont="1" applyFill="1" applyAlignment="1">
      <alignment horizontal="center" vertical="center" wrapText="1"/>
    </xf>
    <xf numFmtId="0" fontId="22" fillId="0" borderId="0" xfId="5" applyFont="1" applyFill="1" applyAlignment="1">
      <alignment vertical="center" wrapText="1"/>
    </xf>
    <xf numFmtId="0" fontId="22" fillId="0" borderId="7" xfId="5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5" borderId="1" xfId="0" applyNumberFormat="1" applyFont="1" applyFill="1" applyBorder="1" applyAlignment="1" applyProtection="1">
      <alignment horizontal="center" vertical="center" wrapText="1"/>
    </xf>
    <xf numFmtId="0" fontId="22" fillId="0" borderId="1" xfId="9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1" xfId="9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2" fillId="0" borderId="1" xfId="12" applyNumberFormat="1" applyFont="1" applyFill="1" applyBorder="1" applyAlignment="1">
      <alignment horizontal="center" vertical="center" wrapText="1"/>
    </xf>
    <xf numFmtId="0" fontId="20" fillId="0" borderId="0" xfId="13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4" fillId="0" borderId="15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0" fontId="22" fillId="0" borderId="0" xfId="14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0" fillId="0" borderId="4" xfId="14" applyFont="1" applyFill="1" applyBorder="1" applyAlignment="1">
      <alignment horizontal="center" vertical="center" wrapText="1"/>
    </xf>
    <xf numFmtId="4" fontId="22" fillId="0" borderId="1" xfId="14" quotePrefix="1" applyNumberFormat="1" applyFont="1" applyFill="1" applyBorder="1" applyAlignment="1">
      <alignment horizontal="center" vertical="center" wrapText="1"/>
    </xf>
    <xf numFmtId="4" fontId="20" fillId="6" borderId="1" xfId="14" quotePrefix="1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22" fillId="0" borderId="0" xfId="14" applyFont="1" applyFill="1" applyBorder="1" applyAlignment="1">
      <alignment horizontal="left" vertical="center" wrapText="1"/>
    </xf>
    <xf numFmtId="0" fontId="22" fillId="0" borderId="0" xfId="14" quotePrefix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14" applyFont="1" applyFill="1" applyBorder="1" applyAlignment="1">
      <alignment vertical="center" wrapText="1"/>
    </xf>
    <xf numFmtId="4" fontId="22" fillId="0" borderId="0" xfId="14" applyNumberFormat="1" applyFont="1" applyFill="1" applyBorder="1" applyAlignment="1">
      <alignment vertical="center" wrapText="1"/>
    </xf>
    <xf numFmtId="4" fontId="22" fillId="0" borderId="0" xfId="14" quotePrefix="1" applyNumberFormat="1" applyFont="1" applyFill="1" applyBorder="1" applyAlignment="1">
      <alignment vertical="center" wrapText="1"/>
    </xf>
    <xf numFmtId="9" fontId="21" fillId="0" borderId="0" xfId="1" applyFont="1" applyFill="1" applyBorder="1" applyAlignment="1">
      <alignment vertical="center"/>
    </xf>
    <xf numFmtId="0" fontId="20" fillId="0" borderId="0" xfId="13" applyFont="1" applyFill="1" applyAlignment="1">
      <alignment vertical="center" wrapText="1"/>
    </xf>
    <xf numFmtId="0" fontId="26" fillId="0" borderId="1" xfId="13" applyFont="1" applyFill="1" applyBorder="1" applyAlignment="1">
      <alignment horizontal="center" vertical="center" wrapText="1"/>
    </xf>
    <xf numFmtId="0" fontId="20" fillId="2" borderId="4" xfId="13" applyFont="1" applyFill="1" applyBorder="1" applyAlignment="1">
      <alignment horizontal="center" vertical="center" wrapText="1"/>
    </xf>
    <xf numFmtId="0" fontId="20" fillId="2" borderId="1" xfId="13" applyFont="1" applyFill="1" applyBorder="1" applyAlignment="1">
      <alignment horizontal="center" vertical="center" wrapText="1"/>
    </xf>
    <xf numFmtId="2" fontId="20" fillId="2" borderId="1" xfId="13" applyNumberFormat="1" applyFont="1" applyFill="1" applyBorder="1" applyAlignment="1">
      <alignment horizontal="center" vertical="center" wrapText="1"/>
    </xf>
    <xf numFmtId="0" fontId="20" fillId="2" borderId="1" xfId="13" quotePrefix="1" applyFont="1" applyFill="1" applyBorder="1" applyAlignment="1">
      <alignment horizontal="center" vertical="center" wrapText="1"/>
    </xf>
    <xf numFmtId="0" fontId="22" fillId="2" borderId="1" xfId="13" applyFont="1" applyFill="1" applyBorder="1" applyAlignment="1">
      <alignment horizontal="center" vertical="center" wrapText="1"/>
    </xf>
    <xf numFmtId="1" fontId="22" fillId="2" borderId="1" xfId="13" applyNumberFormat="1" applyFont="1" applyFill="1" applyBorder="1" applyAlignment="1">
      <alignment horizontal="center" vertical="center" wrapText="1"/>
    </xf>
    <xf numFmtId="2" fontId="22" fillId="2" borderId="1" xfId="13" applyNumberFormat="1" applyFont="1" applyFill="1" applyBorder="1" applyAlignment="1">
      <alignment horizontal="center" vertical="center" wrapText="1"/>
    </xf>
    <xf numFmtId="0" fontId="20" fillId="3" borderId="4" xfId="13" applyFont="1" applyFill="1" applyBorder="1" applyAlignment="1">
      <alignment horizontal="center" vertical="center" wrapText="1"/>
    </xf>
    <xf numFmtId="0" fontId="20" fillId="3" borderId="1" xfId="13" applyFont="1" applyFill="1" applyBorder="1" applyAlignment="1">
      <alignment horizontal="center" vertical="center" wrapText="1"/>
    </xf>
    <xf numFmtId="2" fontId="20" fillId="3" borderId="1" xfId="13" applyNumberFormat="1" applyFont="1" applyFill="1" applyBorder="1" applyAlignment="1">
      <alignment horizontal="center" vertical="center" wrapText="1"/>
    </xf>
    <xf numFmtId="0" fontId="20" fillId="3" borderId="1" xfId="13" quotePrefix="1" applyFont="1" applyFill="1" applyBorder="1" applyAlignment="1">
      <alignment horizontal="center" vertical="center" wrapText="1"/>
    </xf>
    <xf numFmtId="0" fontId="22" fillId="3" borderId="1" xfId="13" applyFont="1" applyFill="1" applyBorder="1" applyAlignment="1">
      <alignment horizontal="center" vertical="center" wrapText="1"/>
    </xf>
    <xf numFmtId="1" fontId="22" fillId="3" borderId="1" xfId="13" applyNumberFormat="1" applyFont="1" applyFill="1" applyBorder="1" applyAlignment="1">
      <alignment horizontal="center" vertical="center" wrapText="1"/>
    </xf>
    <xf numFmtId="2" fontId="22" fillId="3" borderId="1" xfId="13" applyNumberFormat="1" applyFont="1" applyFill="1" applyBorder="1" applyAlignment="1">
      <alignment horizontal="center" vertical="center" wrapText="1"/>
    </xf>
    <xf numFmtId="0" fontId="20" fillId="4" borderId="4" xfId="13" applyFont="1" applyFill="1" applyBorder="1" applyAlignment="1">
      <alignment horizontal="center" vertical="center" wrapText="1"/>
    </xf>
    <xf numFmtId="0" fontId="20" fillId="4" borderId="1" xfId="13" applyFont="1" applyFill="1" applyBorder="1" applyAlignment="1">
      <alignment horizontal="center" vertical="center" wrapText="1"/>
    </xf>
    <xf numFmtId="1" fontId="22" fillId="4" borderId="1" xfId="13" applyNumberFormat="1" applyFont="1" applyFill="1" applyBorder="1" applyAlignment="1">
      <alignment horizontal="center" vertical="center" wrapText="1"/>
    </xf>
    <xf numFmtId="2" fontId="20" fillId="4" borderId="1" xfId="13" applyNumberFormat="1" applyFont="1" applyFill="1" applyBorder="1" applyAlignment="1">
      <alignment horizontal="center" vertical="center" wrapText="1"/>
    </xf>
    <xf numFmtId="0" fontId="20" fillId="4" borderId="1" xfId="13" quotePrefix="1" applyFont="1" applyFill="1" applyBorder="1" applyAlignment="1">
      <alignment horizontal="center" vertical="center" wrapText="1"/>
    </xf>
    <xf numFmtId="0" fontId="22" fillId="4" borderId="1" xfId="13" applyFont="1" applyFill="1" applyBorder="1" applyAlignment="1">
      <alignment horizontal="center" vertical="center" wrapText="1"/>
    </xf>
    <xf numFmtId="2" fontId="22" fillId="4" borderId="1" xfId="13" applyNumberFormat="1" applyFont="1" applyFill="1" applyBorder="1" applyAlignment="1">
      <alignment horizontal="center" vertical="center" wrapText="1"/>
    </xf>
    <xf numFmtId="0" fontId="20" fillId="0" borderId="1" xfId="13" quotePrefix="1" applyFont="1" applyFill="1" applyBorder="1" applyAlignment="1">
      <alignment horizontal="center" vertical="center" wrapText="1"/>
    </xf>
    <xf numFmtId="0" fontId="20" fillId="0" borderId="2" xfId="13" applyFont="1" applyFill="1" applyBorder="1" applyAlignment="1">
      <alignment horizontal="left" vertical="center" wrapText="1"/>
    </xf>
    <xf numFmtId="0" fontId="20" fillId="0" borderId="9" xfId="13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2" fillId="0" borderId="0" xfId="15" applyFont="1" applyFill="1" applyAlignment="1">
      <alignment horizontal="right" vertical="center" wrapText="1"/>
    </xf>
    <xf numFmtId="0" fontId="22" fillId="0" borderId="0" xfId="15" applyFont="1" applyFill="1" applyAlignment="1">
      <alignment vertical="center" wrapText="1"/>
    </xf>
    <xf numFmtId="0" fontId="22" fillId="0" borderId="0" xfId="15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 vertical="center" wrapText="1"/>
    </xf>
    <xf numFmtId="4" fontId="5" fillId="0" borderId="1" xfId="2" applyNumberFormat="1" applyFont="1" applyBorder="1" applyAlignment="1">
      <alignment horizontal="right" vertical="center" wrapText="1"/>
    </xf>
    <xf numFmtId="2" fontId="5" fillId="0" borderId="3" xfId="2" applyNumberFormat="1" applyFont="1" applyBorder="1" applyAlignment="1">
      <alignment horizontal="right" vertical="center" wrapText="1"/>
    </xf>
    <xf numFmtId="2" fontId="5" fillId="0" borderId="4" xfId="2" applyNumberFormat="1" applyFont="1" applyBorder="1" applyAlignment="1">
      <alignment horizontal="right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right" vertical="center" wrapText="1"/>
    </xf>
    <xf numFmtId="4" fontId="5" fillId="0" borderId="5" xfId="2" applyNumberFormat="1" applyFont="1" applyBorder="1" applyAlignment="1">
      <alignment horizontal="right" vertical="center" wrapText="1"/>
    </xf>
    <xf numFmtId="4" fontId="5" fillId="0" borderId="4" xfId="2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center" wrapText="1"/>
    </xf>
    <xf numFmtId="0" fontId="20" fillId="0" borderId="0" xfId="4" applyFont="1" applyFill="1" applyAlignment="1">
      <alignment horizontal="center" vertical="center" wrapText="1"/>
    </xf>
    <xf numFmtId="0" fontId="20" fillId="0" borderId="0" xfId="4" quotePrefix="1" applyFont="1" applyFill="1" applyAlignment="1">
      <alignment horizontal="center" vertical="center" wrapText="1"/>
    </xf>
    <xf numFmtId="0" fontId="22" fillId="0" borderId="0" xfId="5" applyFont="1" applyFill="1" applyAlignment="1">
      <alignment horizontal="center" vertical="center" wrapText="1"/>
    </xf>
    <xf numFmtId="0" fontId="22" fillId="0" borderId="0" xfId="5" quotePrefix="1" applyFont="1" applyFill="1" applyAlignment="1">
      <alignment horizontal="center" vertical="center" wrapText="1"/>
    </xf>
    <xf numFmtId="0" fontId="20" fillId="0" borderId="0" xfId="6" applyFont="1" applyFill="1" applyAlignment="1">
      <alignment horizontal="left" vertical="center" wrapText="1"/>
    </xf>
    <xf numFmtId="0" fontId="20" fillId="0" borderId="0" xfId="6" quotePrefix="1" applyFont="1" applyFill="1" applyAlignment="1">
      <alignment horizontal="left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2" fillId="0" borderId="0" xfId="7" quotePrefix="1" applyFont="1" applyFill="1" applyAlignment="1">
      <alignment horizontal="right" vertical="center" wrapText="1"/>
    </xf>
    <xf numFmtId="0" fontId="22" fillId="0" borderId="7" xfId="7" quotePrefix="1" applyFont="1" applyFill="1" applyBorder="1" applyAlignment="1">
      <alignment horizontal="right" vertical="center" wrapText="1"/>
    </xf>
    <xf numFmtId="0" fontId="22" fillId="0" borderId="18" xfId="7" quotePrefix="1" applyFont="1" applyFill="1" applyBorder="1" applyAlignment="1">
      <alignment horizontal="right" vertical="center" wrapText="1"/>
    </xf>
    <xf numFmtId="0" fontId="22" fillId="0" borderId="0" xfId="5" applyFont="1" applyFill="1" applyAlignment="1">
      <alignment horizontal="right" vertical="center" wrapText="1"/>
    </xf>
    <xf numFmtId="0" fontId="22" fillId="0" borderId="7" xfId="5" applyFont="1" applyFill="1" applyBorder="1" applyAlignment="1">
      <alignment horizontal="right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5" quotePrefix="1" applyFont="1" applyFill="1" applyBorder="1" applyAlignment="1">
      <alignment horizontal="right" vertical="center" wrapText="1"/>
    </xf>
    <xf numFmtId="0" fontId="22" fillId="0" borderId="7" xfId="5" quotePrefix="1" applyFont="1" applyFill="1" applyBorder="1" applyAlignment="1">
      <alignment horizontal="right" vertical="center" wrapText="1"/>
    </xf>
    <xf numFmtId="0" fontId="22" fillId="0" borderId="8" xfId="5" applyFont="1" applyFill="1" applyBorder="1" applyAlignment="1">
      <alignment horizontal="right" vertical="center" wrapText="1"/>
    </xf>
    <xf numFmtId="0" fontId="22" fillId="0" borderId="18" xfId="5" quotePrefix="1" applyFont="1" applyFill="1" applyBorder="1" applyAlignment="1">
      <alignment horizontal="right" vertical="center" wrapText="1"/>
    </xf>
    <xf numFmtId="0" fontId="20" fillId="0" borderId="16" xfId="14" applyFont="1" applyFill="1" applyBorder="1" applyAlignment="1">
      <alignment horizontal="center" vertical="center" wrapText="1"/>
    </xf>
    <xf numFmtId="0" fontId="20" fillId="0" borderId="17" xfId="14" applyFont="1" applyFill="1" applyBorder="1" applyAlignment="1">
      <alignment horizontal="center" vertical="center" wrapText="1"/>
    </xf>
    <xf numFmtId="0" fontId="20" fillId="0" borderId="6" xfId="14" applyFont="1" applyFill="1" applyBorder="1" applyAlignment="1">
      <alignment horizontal="center" vertical="center" wrapText="1"/>
    </xf>
    <xf numFmtId="0" fontId="22" fillId="0" borderId="2" xfId="14" applyFont="1" applyFill="1" applyBorder="1" applyAlignment="1">
      <alignment horizontal="left" vertical="center" wrapText="1"/>
    </xf>
    <xf numFmtId="0" fontId="22" fillId="0" borderId="9" xfId="14" quotePrefix="1" applyFont="1" applyFill="1" applyBorder="1" applyAlignment="1">
      <alignment horizontal="left" vertical="center" wrapText="1"/>
    </xf>
    <xf numFmtId="4" fontId="22" fillId="0" borderId="1" xfId="14" quotePrefix="1" applyNumberFormat="1" applyFont="1" applyFill="1" applyBorder="1" applyAlignment="1">
      <alignment horizontal="center" vertical="center" wrapText="1"/>
    </xf>
    <xf numFmtId="4" fontId="22" fillId="0" borderId="2" xfId="14" quotePrefix="1" applyNumberFormat="1" applyFont="1" applyFill="1" applyBorder="1" applyAlignment="1">
      <alignment horizontal="center" vertical="center" wrapText="1"/>
    </xf>
    <xf numFmtId="4" fontId="22" fillId="0" borderId="10" xfId="14" quotePrefix="1" applyNumberFormat="1" applyFont="1" applyFill="1" applyBorder="1" applyAlignment="1">
      <alignment horizontal="center" vertical="center" wrapText="1"/>
    </xf>
    <xf numFmtId="4" fontId="22" fillId="0" borderId="4" xfId="14" quotePrefix="1" applyNumberFormat="1" applyFont="1" applyFill="1" applyBorder="1" applyAlignment="1">
      <alignment horizontal="center" vertical="center" wrapText="1"/>
    </xf>
    <xf numFmtId="0" fontId="22" fillId="0" borderId="11" xfId="12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13" applyFont="1" applyFill="1" applyAlignment="1">
      <alignment horizontal="left" vertical="center" wrapText="1"/>
    </xf>
    <xf numFmtId="0" fontId="20" fillId="0" borderId="0" xfId="13" quotePrefix="1" applyFont="1" applyFill="1" applyAlignment="1">
      <alignment horizontal="left" vertical="center" wrapText="1"/>
    </xf>
    <xf numFmtId="0" fontId="20" fillId="0" borderId="13" xfId="14" applyFont="1" applyFill="1" applyBorder="1" applyAlignment="1">
      <alignment horizontal="center" vertical="center" wrapText="1"/>
    </xf>
    <xf numFmtId="0" fontId="20" fillId="0" borderId="14" xfId="14" applyFont="1" applyFill="1" applyBorder="1" applyAlignment="1">
      <alignment horizontal="center" vertical="center" wrapText="1"/>
    </xf>
    <xf numFmtId="0" fontId="24" fillId="0" borderId="13" xfId="14" applyFont="1" applyFill="1" applyBorder="1" applyAlignment="1">
      <alignment horizontal="center" vertical="center" wrapText="1"/>
    </xf>
    <xf numFmtId="0" fontId="24" fillId="0" borderId="14" xfId="14" applyFont="1" applyFill="1" applyBorder="1" applyAlignment="1">
      <alignment horizontal="center" vertical="center" wrapText="1"/>
    </xf>
    <xf numFmtId="0" fontId="24" fillId="0" borderId="15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left" vertical="center" wrapText="1"/>
    </xf>
    <xf numFmtId="0" fontId="20" fillId="0" borderId="9" xfId="14" quotePrefix="1" applyFont="1" applyFill="1" applyBorder="1" applyAlignment="1">
      <alignment horizontal="left" vertical="center" wrapText="1"/>
    </xf>
    <xf numFmtId="4" fontId="20" fillId="0" borderId="2" xfId="14" quotePrefix="1" applyNumberFormat="1" applyFont="1" applyFill="1" applyBorder="1" applyAlignment="1">
      <alignment horizontal="center" vertical="center" wrapText="1"/>
    </xf>
    <xf numFmtId="4" fontId="20" fillId="0" borderId="10" xfId="14" quotePrefix="1" applyNumberFormat="1" applyFont="1" applyFill="1" applyBorder="1" applyAlignment="1">
      <alignment horizontal="center" vertical="center" wrapText="1"/>
    </xf>
    <xf numFmtId="4" fontId="20" fillId="6" borderId="1" xfId="14" quotePrefix="1" applyNumberFormat="1" applyFont="1" applyFill="1" applyBorder="1" applyAlignment="1">
      <alignment horizontal="center" vertical="center" wrapText="1"/>
    </xf>
    <xf numFmtId="0" fontId="22" fillId="2" borderId="2" xfId="13" applyFont="1" applyFill="1" applyBorder="1" applyAlignment="1">
      <alignment horizontal="left" vertical="center" wrapText="1"/>
    </xf>
    <xf numFmtId="0" fontId="22" fillId="2" borderId="9" xfId="13" applyFont="1" applyFill="1" applyBorder="1" applyAlignment="1">
      <alignment horizontal="left" vertical="center" wrapText="1"/>
    </xf>
    <xf numFmtId="0" fontId="22" fillId="2" borderId="10" xfId="13" applyFont="1" applyFill="1" applyBorder="1" applyAlignment="1">
      <alignment horizontal="left" vertical="center" wrapText="1"/>
    </xf>
    <xf numFmtId="0" fontId="22" fillId="2" borderId="2" xfId="13" applyFont="1" applyFill="1" applyBorder="1" applyAlignment="1">
      <alignment horizontal="center" vertical="center" wrapText="1"/>
    </xf>
    <xf numFmtId="0" fontId="22" fillId="2" borderId="9" xfId="13" applyFont="1" applyFill="1" applyBorder="1" applyAlignment="1">
      <alignment horizontal="center" vertical="center" wrapText="1"/>
    </xf>
    <xf numFmtId="0" fontId="22" fillId="2" borderId="10" xfId="13" applyFont="1" applyFill="1" applyBorder="1" applyAlignment="1">
      <alignment horizontal="center" vertical="center" wrapText="1"/>
    </xf>
    <xf numFmtId="4" fontId="20" fillId="2" borderId="1" xfId="13" applyNumberFormat="1" applyFont="1" applyFill="1" applyBorder="1" applyAlignment="1">
      <alignment horizontal="center" vertical="center" wrapText="1"/>
    </xf>
    <xf numFmtId="0" fontId="27" fillId="2" borderId="2" xfId="13" applyFont="1" applyFill="1" applyBorder="1" applyAlignment="1">
      <alignment horizontal="center" vertical="center" wrapText="1"/>
    </xf>
    <xf numFmtId="0" fontId="27" fillId="2" borderId="9" xfId="13" applyFont="1" applyFill="1" applyBorder="1" applyAlignment="1">
      <alignment horizontal="center" vertical="center" wrapText="1"/>
    </xf>
    <xf numFmtId="0" fontId="27" fillId="2" borderId="10" xfId="13" applyFont="1" applyFill="1" applyBorder="1" applyAlignment="1">
      <alignment horizontal="center" vertical="center" wrapText="1"/>
    </xf>
    <xf numFmtId="4" fontId="22" fillId="2" borderId="1" xfId="13" applyNumberFormat="1" applyFont="1" applyFill="1" applyBorder="1" applyAlignment="1">
      <alignment horizontal="center" vertical="center" wrapText="1"/>
    </xf>
    <xf numFmtId="0" fontId="20" fillId="0" borderId="3" xfId="13" applyFont="1" applyFill="1" applyBorder="1" applyAlignment="1">
      <alignment horizontal="center" vertical="center" wrapText="1"/>
    </xf>
    <xf numFmtId="0" fontId="20" fillId="0" borderId="4" xfId="13" applyFont="1" applyFill="1" applyBorder="1" applyAlignment="1">
      <alignment horizontal="center" vertical="center" wrapText="1"/>
    </xf>
    <xf numFmtId="0" fontId="20" fillId="0" borderId="13" xfId="13" applyFont="1" applyFill="1" applyBorder="1" applyAlignment="1">
      <alignment horizontal="center" vertical="center" wrapText="1"/>
    </xf>
    <xf numFmtId="0" fontId="20" fillId="0" borderId="15" xfId="13" applyFont="1" applyFill="1" applyBorder="1" applyAlignment="1">
      <alignment horizontal="center" vertical="center" wrapText="1"/>
    </xf>
    <xf numFmtId="0" fontId="20" fillId="0" borderId="14" xfId="13" applyFont="1" applyFill="1" applyBorder="1" applyAlignment="1">
      <alignment horizontal="center" vertical="center" wrapText="1"/>
    </xf>
    <xf numFmtId="0" fontId="20" fillId="0" borderId="16" xfId="13" applyFont="1" applyFill="1" applyBorder="1" applyAlignment="1">
      <alignment horizontal="center" vertical="center" wrapText="1"/>
    </xf>
    <xf numFmtId="0" fontId="20" fillId="0" borderId="6" xfId="13" applyFont="1" applyFill="1" applyBorder="1" applyAlignment="1">
      <alignment horizontal="center" vertical="center" wrapText="1"/>
    </xf>
    <xf numFmtId="0" fontId="20" fillId="0" borderId="17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center" wrapText="1"/>
    </xf>
    <xf numFmtId="0" fontId="26" fillId="0" borderId="2" xfId="13" applyFont="1" applyFill="1" applyBorder="1" applyAlignment="1">
      <alignment horizontal="center" vertical="center" wrapText="1"/>
    </xf>
    <xf numFmtId="0" fontId="26" fillId="0" borderId="10" xfId="13" applyFont="1" applyFill="1" applyBorder="1" applyAlignment="1">
      <alignment horizontal="center" vertical="center" wrapText="1"/>
    </xf>
    <xf numFmtId="0" fontId="24" fillId="0" borderId="9" xfId="13" applyFont="1" applyFill="1" applyBorder="1" applyAlignment="1">
      <alignment horizontal="center" vertical="center" wrapText="1"/>
    </xf>
    <xf numFmtId="0" fontId="24" fillId="0" borderId="10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center" vertical="center" wrapText="1"/>
    </xf>
    <xf numFmtId="0" fontId="22" fillId="2" borderId="2" xfId="13" applyFont="1" applyFill="1" applyBorder="1" applyAlignment="1">
      <alignment horizontal="right" vertical="center" wrapText="1"/>
    </xf>
    <xf numFmtId="0" fontId="22" fillId="2" borderId="9" xfId="13" applyFont="1" applyFill="1" applyBorder="1" applyAlignment="1">
      <alignment horizontal="right" vertical="center" wrapText="1"/>
    </xf>
    <xf numFmtId="0" fontId="22" fillId="2" borderId="10" xfId="13" applyFont="1" applyFill="1" applyBorder="1" applyAlignment="1">
      <alignment horizontal="right" vertical="center" wrapText="1"/>
    </xf>
    <xf numFmtId="0" fontId="22" fillId="2" borderId="1" xfId="13" applyFont="1" applyFill="1" applyBorder="1" applyAlignment="1">
      <alignment horizontal="center" vertical="center" wrapText="1"/>
    </xf>
    <xf numFmtId="0" fontId="20" fillId="2" borderId="3" xfId="13" quotePrefix="1" applyFont="1" applyFill="1" applyBorder="1" applyAlignment="1">
      <alignment horizontal="center" vertical="center" wrapText="1"/>
    </xf>
    <xf numFmtId="0" fontId="20" fillId="2" borderId="4" xfId="13" quotePrefix="1" applyFont="1" applyFill="1" applyBorder="1" applyAlignment="1">
      <alignment horizontal="center" vertical="center" wrapText="1"/>
    </xf>
    <xf numFmtId="0" fontId="22" fillId="2" borderId="3" xfId="13" applyFont="1" applyFill="1" applyBorder="1" applyAlignment="1">
      <alignment horizontal="center" vertical="center" wrapText="1"/>
    </xf>
    <xf numFmtId="0" fontId="22" fillId="2" borderId="4" xfId="13" applyFont="1" applyFill="1" applyBorder="1" applyAlignment="1">
      <alignment horizontal="center" vertical="center" wrapText="1"/>
    </xf>
    <xf numFmtId="1" fontId="22" fillId="2" borderId="3" xfId="13" applyNumberFormat="1" applyFont="1" applyFill="1" applyBorder="1" applyAlignment="1">
      <alignment horizontal="center" vertical="center" wrapText="1"/>
    </xf>
    <xf numFmtId="1" fontId="22" fillId="2" borderId="4" xfId="13" applyNumberFormat="1" applyFont="1" applyFill="1" applyBorder="1" applyAlignment="1">
      <alignment horizontal="center" vertical="center" wrapText="1"/>
    </xf>
    <xf numFmtId="2" fontId="22" fillId="2" borderId="3" xfId="13" applyNumberFormat="1" applyFont="1" applyFill="1" applyBorder="1" applyAlignment="1">
      <alignment horizontal="center" vertical="center" wrapText="1"/>
    </xf>
    <xf numFmtId="2" fontId="22" fillId="2" borderId="4" xfId="13" applyNumberFormat="1" applyFont="1" applyFill="1" applyBorder="1" applyAlignment="1">
      <alignment horizontal="center" vertical="center" wrapText="1"/>
    </xf>
    <xf numFmtId="0" fontId="22" fillId="2" borderId="13" xfId="13" applyFont="1" applyFill="1" applyBorder="1" applyAlignment="1">
      <alignment horizontal="center" vertical="center" wrapText="1"/>
    </xf>
    <xf numFmtId="0" fontId="22" fillId="2" borderId="15" xfId="13" applyFont="1" applyFill="1" applyBorder="1" applyAlignment="1">
      <alignment horizontal="center" vertical="center" wrapText="1"/>
    </xf>
    <xf numFmtId="0" fontId="22" fillId="2" borderId="14" xfId="13" applyFont="1" applyFill="1" applyBorder="1" applyAlignment="1">
      <alignment horizontal="center" vertical="center" wrapText="1"/>
    </xf>
    <xf numFmtId="0" fontId="22" fillId="3" borderId="2" xfId="13" applyFont="1" applyFill="1" applyBorder="1" applyAlignment="1">
      <alignment horizontal="left" vertical="center" wrapText="1"/>
    </xf>
    <xf numFmtId="0" fontId="22" fillId="3" borderId="9" xfId="13" applyFont="1" applyFill="1" applyBorder="1" applyAlignment="1">
      <alignment horizontal="left" vertical="center" wrapText="1"/>
    </xf>
    <xf numFmtId="0" fontId="22" fillId="3" borderId="10" xfId="13" applyFont="1" applyFill="1" applyBorder="1" applyAlignment="1">
      <alignment horizontal="left" vertical="center" wrapText="1"/>
    </xf>
    <xf numFmtId="0" fontId="22" fillId="3" borderId="2" xfId="13" applyFont="1" applyFill="1" applyBorder="1" applyAlignment="1">
      <alignment horizontal="center" vertical="center" wrapText="1"/>
    </xf>
    <xf numFmtId="0" fontId="22" fillId="3" borderId="9" xfId="13" applyFont="1" applyFill="1" applyBorder="1" applyAlignment="1">
      <alignment horizontal="center" vertical="center" wrapText="1"/>
    </xf>
    <xf numFmtId="0" fontId="22" fillId="3" borderId="10" xfId="13" applyFont="1" applyFill="1" applyBorder="1" applyAlignment="1">
      <alignment horizontal="center" vertical="center" wrapText="1"/>
    </xf>
    <xf numFmtId="4" fontId="22" fillId="3" borderId="1" xfId="13" applyNumberFormat="1" applyFont="1" applyFill="1" applyBorder="1" applyAlignment="1">
      <alignment horizontal="center" vertical="center" wrapText="1"/>
    </xf>
    <xf numFmtId="4" fontId="20" fillId="3" borderId="1" xfId="13" applyNumberFormat="1" applyFont="1" applyFill="1" applyBorder="1" applyAlignment="1">
      <alignment horizontal="center" vertical="center" wrapText="1"/>
    </xf>
    <xf numFmtId="0" fontId="22" fillId="4" borderId="2" xfId="13" applyFont="1" applyFill="1" applyBorder="1" applyAlignment="1">
      <alignment horizontal="left" vertical="center" wrapText="1"/>
    </xf>
    <xf numFmtId="0" fontId="22" fillId="4" borderId="9" xfId="13" applyFont="1" applyFill="1" applyBorder="1" applyAlignment="1">
      <alignment horizontal="left" vertical="center" wrapText="1"/>
    </xf>
    <xf numFmtId="0" fontId="22" fillId="4" borderId="10" xfId="13" applyFont="1" applyFill="1" applyBorder="1" applyAlignment="1">
      <alignment horizontal="left" vertical="center" wrapText="1"/>
    </xf>
    <xf numFmtId="0" fontId="22" fillId="4" borderId="2" xfId="13" applyFont="1" applyFill="1" applyBorder="1" applyAlignment="1">
      <alignment horizontal="center" vertical="center" wrapText="1"/>
    </xf>
    <xf numFmtId="0" fontId="22" fillId="4" borderId="9" xfId="13" applyFont="1" applyFill="1" applyBorder="1" applyAlignment="1">
      <alignment horizontal="center" vertical="center" wrapText="1"/>
    </xf>
    <xf numFmtId="0" fontId="22" fillId="4" borderId="10" xfId="13" applyFont="1" applyFill="1" applyBorder="1" applyAlignment="1">
      <alignment horizontal="center" vertical="center" wrapText="1"/>
    </xf>
    <xf numFmtId="4" fontId="20" fillId="4" borderId="1" xfId="13" applyNumberFormat="1" applyFont="1" applyFill="1" applyBorder="1" applyAlignment="1">
      <alignment horizontal="center" vertical="center" wrapText="1"/>
    </xf>
    <xf numFmtId="4" fontId="22" fillId="4" borderId="1" xfId="13" applyNumberFormat="1" applyFont="1" applyFill="1" applyBorder="1" applyAlignment="1">
      <alignment horizontal="center" vertical="center" wrapText="1"/>
    </xf>
    <xf numFmtId="0" fontId="20" fillId="0" borderId="2" xfId="13" applyFont="1" applyFill="1" applyBorder="1" applyAlignment="1">
      <alignment horizontal="center" vertical="center" wrapText="1"/>
    </xf>
    <xf numFmtId="0" fontId="20" fillId="0" borderId="9" xfId="13" applyFont="1" applyFill="1" applyBorder="1" applyAlignment="1">
      <alignment horizontal="center" vertical="center" wrapText="1"/>
    </xf>
    <xf numFmtId="0" fontId="20" fillId="0" borderId="10" xfId="13" applyFont="1" applyFill="1" applyBorder="1" applyAlignment="1">
      <alignment horizontal="center" vertical="center" wrapText="1"/>
    </xf>
    <xf numFmtId="4" fontId="20" fillId="0" borderId="1" xfId="13" applyNumberFormat="1" applyFont="1" applyFill="1" applyBorder="1" applyAlignment="1">
      <alignment horizontal="center" vertical="center" wrapText="1"/>
    </xf>
    <xf numFmtId="0" fontId="22" fillId="0" borderId="0" xfId="15" applyFont="1" applyFill="1" applyAlignment="1">
      <alignment horizontal="left" vertical="center" wrapText="1"/>
    </xf>
    <xf numFmtId="0" fontId="22" fillId="0" borderId="0" xfId="15" applyFont="1" applyFill="1" applyAlignment="1">
      <alignment horizontal="center" vertical="center" wrapText="1"/>
    </xf>
    <xf numFmtId="0" fontId="22" fillId="4" borderId="2" xfId="13" applyFont="1" applyFill="1" applyBorder="1" applyAlignment="1">
      <alignment horizontal="right" vertical="center" wrapText="1"/>
    </xf>
    <xf numFmtId="0" fontId="22" fillId="4" borderId="9" xfId="13" applyFont="1" applyFill="1" applyBorder="1" applyAlignment="1">
      <alignment horizontal="right" vertical="center" wrapText="1"/>
    </xf>
    <xf numFmtId="0" fontId="22" fillId="4" borderId="10" xfId="13" applyFont="1" applyFill="1" applyBorder="1" applyAlignment="1">
      <alignment horizontal="right" vertical="center" wrapText="1"/>
    </xf>
  </cellXfs>
  <cellStyles count="28">
    <cellStyle name="S0" xfId="6"/>
    <cellStyle name="S1" xfId="7"/>
    <cellStyle name="S10" xfId="14"/>
    <cellStyle name="S11" xfId="16"/>
    <cellStyle name="S12" xfId="17"/>
    <cellStyle name="S13" xfId="18"/>
    <cellStyle name="S14" xfId="19"/>
    <cellStyle name="S15" xfId="20"/>
    <cellStyle name="S16" xfId="21"/>
    <cellStyle name="S17" xfId="22"/>
    <cellStyle name="S18" xfId="23"/>
    <cellStyle name="S19" xfId="15"/>
    <cellStyle name="S2" xfId="8"/>
    <cellStyle name="S20" xfId="24"/>
    <cellStyle name="S21" xfId="25"/>
    <cellStyle name="S3" xfId="10"/>
    <cellStyle name="S4" xfId="5"/>
    <cellStyle name="S5" xfId="9"/>
    <cellStyle name="S6" xfId="12"/>
    <cellStyle name="S7" xfId="11"/>
    <cellStyle name="S8" xfId="4"/>
    <cellStyle name="S9" xfId="13"/>
    <cellStyle name="Обычный" xfId="0" builtinId="0"/>
    <cellStyle name="Обычный 2" xfId="26"/>
    <cellStyle name="Обычный 3" xfId="27"/>
    <cellStyle name="Обычный_Книга1" xfId="2"/>
    <cellStyle name="Обычный_Лот Синегорск 09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H16" sqref="H16"/>
    </sheetView>
  </sheetViews>
  <sheetFormatPr defaultRowHeight="12.75" x14ac:dyDescent="0.25"/>
  <cols>
    <col min="1" max="1" width="4" style="40" customWidth="1"/>
    <col min="2" max="2" width="22.28515625" style="1" customWidth="1"/>
    <col min="3" max="3" width="26.5703125" style="1" customWidth="1"/>
    <col min="4" max="4" width="9.7109375" style="1" customWidth="1"/>
    <col min="5" max="5" width="10" style="1" customWidth="1"/>
    <col min="6" max="6" width="13" style="1" customWidth="1"/>
    <col min="7" max="7" width="9.140625" style="1"/>
    <col min="8" max="8" width="20.42578125" style="1" customWidth="1"/>
    <col min="9" max="9" width="10.140625" style="1" bestFit="1" customWidth="1"/>
    <col min="10" max="11" width="5.5703125" style="1" bestFit="1" customWidth="1"/>
    <col min="12" max="12" width="4.5703125" style="1" bestFit="1" customWidth="1"/>
    <col min="13" max="16384" width="9.140625" style="1"/>
  </cols>
  <sheetData>
    <row r="1" spans="1:8" ht="12.75" customHeight="1" x14ac:dyDescent="0.25">
      <c r="E1" s="2"/>
    </row>
    <row r="2" spans="1:8" x14ac:dyDescent="0.25">
      <c r="E2" s="41" t="s">
        <v>122</v>
      </c>
    </row>
    <row r="3" spans="1:8" x14ac:dyDescent="0.25">
      <c r="A3" s="106" t="s">
        <v>30</v>
      </c>
      <c r="B3" s="106"/>
      <c r="C3" s="106"/>
      <c r="D3" s="106"/>
      <c r="E3" s="106"/>
      <c r="F3" s="106"/>
    </row>
    <row r="4" spans="1:8" x14ac:dyDescent="0.25">
      <c r="A4" s="106" t="s">
        <v>37</v>
      </c>
      <c r="B4" s="106"/>
      <c r="C4" s="106"/>
      <c r="D4" s="106"/>
      <c r="E4" s="106"/>
      <c r="F4" s="106"/>
    </row>
    <row r="5" spans="1:8" x14ac:dyDescent="0.25">
      <c r="A5" s="106" t="s">
        <v>31</v>
      </c>
      <c r="B5" s="106"/>
      <c r="C5" s="106"/>
      <c r="D5" s="106"/>
      <c r="E5" s="106"/>
      <c r="F5" s="106"/>
    </row>
    <row r="6" spans="1:8" x14ac:dyDescent="0.25">
      <c r="A6" s="108" t="s">
        <v>38</v>
      </c>
      <c r="B6" s="108"/>
      <c r="C6" s="108"/>
      <c r="D6" s="108"/>
      <c r="E6" s="108"/>
      <c r="F6" s="108"/>
    </row>
    <row r="7" spans="1:8" x14ac:dyDescent="0.25">
      <c r="A7" s="38"/>
      <c r="B7" s="38"/>
      <c r="C7" s="38" t="s">
        <v>123</v>
      </c>
      <c r="D7" s="38"/>
      <c r="E7" s="38"/>
      <c r="F7" s="38"/>
    </row>
    <row r="8" spans="1:8" x14ac:dyDescent="0.25">
      <c r="A8" s="38"/>
      <c r="B8" s="3" t="s">
        <v>39</v>
      </c>
      <c r="C8" s="3"/>
      <c r="D8" s="4">
        <v>871.9</v>
      </c>
      <c r="E8" s="37"/>
      <c r="F8" s="5"/>
    </row>
    <row r="9" spans="1:8" x14ac:dyDescent="0.25">
      <c r="A9" s="38"/>
      <c r="B9" s="6"/>
      <c r="C9" s="6"/>
      <c r="D9" s="6"/>
      <c r="E9" s="37"/>
      <c r="F9" s="7"/>
    </row>
    <row r="10" spans="1:8" ht="63" customHeight="1" x14ac:dyDescent="0.25">
      <c r="A10" s="36" t="s">
        <v>0</v>
      </c>
      <c r="B10" s="34" t="s">
        <v>1</v>
      </c>
      <c r="C10" s="34" t="s">
        <v>1</v>
      </c>
      <c r="D10" s="34" t="s">
        <v>40</v>
      </c>
      <c r="E10" s="8" t="s">
        <v>41</v>
      </c>
      <c r="F10" s="34" t="s">
        <v>42</v>
      </c>
    </row>
    <row r="11" spans="1:8" ht="36" customHeight="1" x14ac:dyDescent="0.2">
      <c r="A11" s="109" t="s">
        <v>32</v>
      </c>
      <c r="B11" s="107" t="s">
        <v>2</v>
      </c>
      <c r="C11" s="9" t="s">
        <v>43</v>
      </c>
      <c r="D11" s="9" t="s">
        <v>44</v>
      </c>
      <c r="E11" s="110">
        <v>0</v>
      </c>
      <c r="F11" s="111">
        <f>E11*$D$8*12</f>
        <v>0</v>
      </c>
    </row>
    <row r="12" spans="1:8" ht="36" x14ac:dyDescent="0.2">
      <c r="A12" s="109"/>
      <c r="B12" s="107"/>
      <c r="C12" s="9" t="s">
        <v>45</v>
      </c>
      <c r="D12" s="9" t="s">
        <v>46</v>
      </c>
      <c r="E12" s="110"/>
      <c r="F12" s="111"/>
    </row>
    <row r="13" spans="1:8" ht="26.25" customHeight="1" x14ac:dyDescent="0.2">
      <c r="A13" s="109" t="s">
        <v>33</v>
      </c>
      <c r="B13" s="107" t="s">
        <v>3</v>
      </c>
      <c r="C13" s="9" t="s">
        <v>47</v>
      </c>
      <c r="D13" s="9" t="s">
        <v>44</v>
      </c>
      <c r="E13" s="112">
        <v>3.85</v>
      </c>
      <c r="F13" s="111">
        <f>E13*$D$8*12</f>
        <v>40281.78</v>
      </c>
    </row>
    <row r="14" spans="1:8" ht="34.5" customHeight="1" x14ac:dyDescent="0.2">
      <c r="A14" s="109"/>
      <c r="B14" s="107"/>
      <c r="C14" s="9" t="s">
        <v>48</v>
      </c>
      <c r="D14" s="9" t="s">
        <v>49</v>
      </c>
      <c r="E14" s="113"/>
      <c r="F14" s="111"/>
    </row>
    <row r="15" spans="1:8" ht="37.5" customHeight="1" x14ac:dyDescent="0.25">
      <c r="A15" s="36" t="s">
        <v>34</v>
      </c>
      <c r="B15" s="10" t="s">
        <v>10</v>
      </c>
      <c r="C15" s="11"/>
      <c r="D15" s="12" t="s">
        <v>50</v>
      </c>
      <c r="E15" s="32">
        <v>1.19</v>
      </c>
      <c r="F15" s="33">
        <f t="shared" ref="F15:F23" si="0">E15*$D$8*12</f>
        <v>12450.732</v>
      </c>
    </row>
    <row r="16" spans="1:8" ht="36.75" customHeight="1" x14ac:dyDescent="0.25">
      <c r="A16" s="36" t="s">
        <v>35</v>
      </c>
      <c r="B16" s="10" t="s">
        <v>4</v>
      </c>
      <c r="C16" s="11"/>
      <c r="D16" s="13" t="s">
        <v>51</v>
      </c>
      <c r="E16" s="14">
        <v>3.49</v>
      </c>
      <c r="F16" s="33">
        <f t="shared" si="0"/>
        <v>36515.171999999999</v>
      </c>
      <c r="G16" s="2"/>
      <c r="H16" s="2"/>
    </row>
    <row r="17" spans="1:8" ht="12.75" customHeight="1" x14ac:dyDescent="0.25">
      <c r="A17" s="114" t="s">
        <v>36</v>
      </c>
      <c r="B17" s="10" t="s">
        <v>8</v>
      </c>
      <c r="C17" s="15"/>
      <c r="D17" s="15"/>
      <c r="E17" s="14">
        <v>0</v>
      </c>
      <c r="F17" s="33">
        <f t="shared" si="0"/>
        <v>0</v>
      </c>
      <c r="G17" s="2"/>
      <c r="H17" s="2"/>
    </row>
    <row r="18" spans="1:8" x14ac:dyDescent="0.25">
      <c r="A18" s="115"/>
      <c r="B18" s="10" t="s">
        <v>6</v>
      </c>
      <c r="C18" s="15"/>
      <c r="D18" s="11"/>
      <c r="E18" s="14">
        <v>0</v>
      </c>
      <c r="F18" s="33">
        <f t="shared" si="0"/>
        <v>0</v>
      </c>
    </row>
    <row r="19" spans="1:8" ht="36" x14ac:dyDescent="0.25">
      <c r="A19" s="36" t="s">
        <v>7</v>
      </c>
      <c r="B19" s="10" t="s">
        <v>12</v>
      </c>
      <c r="C19" s="15"/>
      <c r="D19" s="11" t="s">
        <v>50</v>
      </c>
      <c r="E19" s="14">
        <v>0.47</v>
      </c>
      <c r="F19" s="33">
        <f t="shared" si="0"/>
        <v>4917.5159999999996</v>
      </c>
    </row>
    <row r="20" spans="1:8" ht="12.75" customHeight="1" x14ac:dyDescent="0.25">
      <c r="A20" s="36" t="s">
        <v>9</v>
      </c>
      <c r="B20" s="16" t="s">
        <v>14</v>
      </c>
      <c r="C20" s="17"/>
      <c r="D20" s="18" t="s">
        <v>52</v>
      </c>
      <c r="E20" s="14">
        <v>0.19</v>
      </c>
      <c r="F20" s="33">
        <f t="shared" si="0"/>
        <v>1987.932</v>
      </c>
    </row>
    <row r="21" spans="1:8" ht="33.75" customHeight="1" x14ac:dyDescent="0.25">
      <c r="A21" s="16"/>
      <c r="B21" s="107" t="s">
        <v>53</v>
      </c>
      <c r="C21" s="107"/>
      <c r="D21" s="10"/>
      <c r="E21" s="14"/>
      <c r="F21" s="33">
        <f t="shared" si="0"/>
        <v>0</v>
      </c>
    </row>
    <row r="22" spans="1:8" ht="82.5" customHeight="1" x14ac:dyDescent="0.2">
      <c r="A22" s="36" t="s">
        <v>11</v>
      </c>
      <c r="B22" s="31" t="s">
        <v>21</v>
      </c>
      <c r="C22" s="19" t="s">
        <v>54</v>
      </c>
      <c r="D22" s="10"/>
      <c r="E22" s="14">
        <v>0.23</v>
      </c>
      <c r="F22" s="33">
        <f t="shared" si="0"/>
        <v>2406.444</v>
      </c>
    </row>
    <row r="23" spans="1:8" ht="57.75" customHeight="1" x14ac:dyDescent="0.2">
      <c r="A23" s="114" t="s">
        <v>13</v>
      </c>
      <c r="B23" s="120" t="s">
        <v>23</v>
      </c>
      <c r="C23" s="19" t="s">
        <v>55</v>
      </c>
      <c r="D23" s="107"/>
      <c r="E23" s="110">
        <v>1.4</v>
      </c>
      <c r="F23" s="116">
        <f t="shared" si="0"/>
        <v>14647.919999999998</v>
      </c>
    </row>
    <row r="24" spans="1:8" ht="110.25" customHeight="1" x14ac:dyDescent="0.2">
      <c r="A24" s="115"/>
      <c r="B24" s="120"/>
      <c r="C24" s="19" t="s">
        <v>121</v>
      </c>
      <c r="D24" s="107"/>
      <c r="E24" s="110"/>
      <c r="F24" s="118"/>
    </row>
    <row r="25" spans="1:8" ht="79.5" customHeight="1" x14ac:dyDescent="0.2">
      <c r="A25" s="36" t="s">
        <v>15</v>
      </c>
      <c r="B25" s="10" t="s">
        <v>25</v>
      </c>
      <c r="C25" s="19" t="s">
        <v>56</v>
      </c>
      <c r="D25" s="10"/>
      <c r="E25" s="32">
        <v>0</v>
      </c>
      <c r="F25" s="35">
        <f>E25*$D$8*12</f>
        <v>0</v>
      </c>
    </row>
    <row r="26" spans="1:8" ht="80.25" customHeight="1" x14ac:dyDescent="0.2">
      <c r="A26" s="121" t="s">
        <v>17</v>
      </c>
      <c r="B26" s="120" t="s">
        <v>27</v>
      </c>
      <c r="C26" s="19" t="s">
        <v>57</v>
      </c>
      <c r="D26" s="107"/>
      <c r="E26" s="110">
        <v>0.28999999999999998</v>
      </c>
      <c r="F26" s="111">
        <f>E26*$D$8*12</f>
        <v>3034.2119999999995</v>
      </c>
    </row>
    <row r="27" spans="1:8" ht="50.25" customHeight="1" x14ac:dyDescent="0.2">
      <c r="A27" s="121"/>
      <c r="B27" s="120"/>
      <c r="C27" s="19" t="s">
        <v>58</v>
      </c>
      <c r="D27" s="107"/>
      <c r="E27" s="110"/>
      <c r="F27" s="111"/>
    </row>
    <row r="28" spans="1:8" ht="37.5" customHeight="1" x14ac:dyDescent="0.2">
      <c r="A28" s="121" t="s">
        <v>19</v>
      </c>
      <c r="B28" s="120" t="s">
        <v>29</v>
      </c>
      <c r="C28" s="19" t="s">
        <v>59</v>
      </c>
      <c r="D28" s="123" t="s">
        <v>60</v>
      </c>
      <c r="E28" s="110">
        <v>0.5</v>
      </c>
      <c r="F28" s="116">
        <f>E28*$D$8*12</f>
        <v>5231.3999999999996</v>
      </c>
    </row>
    <row r="29" spans="1:8" ht="27.75" customHeight="1" x14ac:dyDescent="0.2">
      <c r="A29" s="121"/>
      <c r="B29" s="120"/>
      <c r="C29" s="19" t="s">
        <v>61</v>
      </c>
      <c r="D29" s="123"/>
      <c r="E29" s="110"/>
      <c r="F29" s="117"/>
    </row>
    <row r="30" spans="1:8" ht="22.5" x14ac:dyDescent="0.2">
      <c r="A30" s="121"/>
      <c r="B30" s="120"/>
      <c r="C30" s="19" t="s">
        <v>62</v>
      </c>
      <c r="D30" s="123"/>
      <c r="E30" s="110"/>
      <c r="F30" s="117"/>
    </row>
    <row r="31" spans="1:8" ht="30.75" customHeight="1" x14ac:dyDescent="0.2">
      <c r="A31" s="121"/>
      <c r="B31" s="120"/>
      <c r="C31" s="19" t="s">
        <v>63</v>
      </c>
      <c r="D31" s="123"/>
      <c r="E31" s="110"/>
      <c r="F31" s="117"/>
    </row>
    <row r="32" spans="1:8" ht="29.25" customHeight="1" x14ac:dyDescent="0.2">
      <c r="A32" s="121"/>
      <c r="B32" s="120"/>
      <c r="C32" s="19" t="s">
        <v>64</v>
      </c>
      <c r="D32" s="123"/>
      <c r="E32" s="110"/>
      <c r="F32" s="117"/>
    </row>
    <row r="33" spans="1:6" ht="37.5" customHeight="1" x14ac:dyDescent="0.2">
      <c r="A33" s="121"/>
      <c r="B33" s="120"/>
      <c r="C33" s="19" t="s">
        <v>65</v>
      </c>
      <c r="D33" s="123"/>
      <c r="E33" s="110"/>
      <c r="F33" s="118"/>
    </row>
    <row r="34" spans="1:6" ht="38.25" x14ac:dyDescent="0.25">
      <c r="A34" s="30" t="s">
        <v>20</v>
      </c>
      <c r="B34" s="10" t="s">
        <v>5</v>
      </c>
      <c r="C34" s="20"/>
      <c r="D34" s="10"/>
      <c r="E34" s="32">
        <v>0.11</v>
      </c>
      <c r="F34" s="35">
        <f t="shared" ref="F34:F39" si="1">E34*$D$8*12</f>
        <v>1150.9079999999999</v>
      </c>
    </row>
    <row r="35" spans="1:6" ht="25.5" x14ac:dyDescent="0.25">
      <c r="A35" s="30" t="s">
        <v>22</v>
      </c>
      <c r="B35" s="10" t="s">
        <v>16</v>
      </c>
      <c r="C35" s="11" t="s">
        <v>66</v>
      </c>
      <c r="D35" s="15"/>
      <c r="E35" s="14">
        <v>0.15</v>
      </c>
      <c r="F35" s="21">
        <f t="shared" si="1"/>
        <v>1569.42</v>
      </c>
    </row>
    <row r="36" spans="1:6" x14ac:dyDescent="0.25">
      <c r="A36" s="30" t="s">
        <v>24</v>
      </c>
      <c r="B36" s="10" t="s">
        <v>18</v>
      </c>
      <c r="C36" s="15"/>
      <c r="D36" s="10"/>
      <c r="E36" s="32">
        <v>0.26</v>
      </c>
      <c r="F36" s="21">
        <f t="shared" si="1"/>
        <v>2720.328</v>
      </c>
    </row>
    <row r="37" spans="1:6" x14ac:dyDescent="0.25">
      <c r="A37" s="30" t="s">
        <v>26</v>
      </c>
      <c r="B37" s="10" t="s">
        <v>67</v>
      </c>
      <c r="C37" s="15"/>
      <c r="D37" s="10"/>
      <c r="E37" s="14">
        <v>2.11</v>
      </c>
      <c r="F37" s="21">
        <f t="shared" si="1"/>
        <v>22076.507999999998</v>
      </c>
    </row>
    <row r="38" spans="1:6" ht="38.25" x14ac:dyDescent="0.25">
      <c r="A38" s="30" t="s">
        <v>28</v>
      </c>
      <c r="B38" s="10" t="s">
        <v>68</v>
      </c>
      <c r="C38" s="15"/>
      <c r="D38" s="10"/>
      <c r="E38" s="14">
        <v>5.43</v>
      </c>
      <c r="F38" s="21">
        <f t="shared" si="1"/>
        <v>56813.003999999994</v>
      </c>
    </row>
    <row r="39" spans="1:6" x14ac:dyDescent="0.25">
      <c r="A39" s="30"/>
      <c r="B39" s="10" t="s">
        <v>69</v>
      </c>
      <c r="C39" s="20"/>
      <c r="D39" s="10"/>
      <c r="E39" s="32">
        <f>SUM(E11:E38)</f>
        <v>19.670000000000002</v>
      </c>
      <c r="F39" s="21">
        <f t="shared" si="1"/>
        <v>205803.27600000001</v>
      </c>
    </row>
    <row r="40" spans="1:6" x14ac:dyDescent="0.25">
      <c r="A40" s="22"/>
      <c r="B40" s="23"/>
      <c r="C40" s="24"/>
      <c r="D40" s="23"/>
      <c r="E40" s="25"/>
      <c r="F40" s="26"/>
    </row>
    <row r="41" spans="1:6" x14ac:dyDescent="0.25">
      <c r="B41" s="119" t="s">
        <v>70</v>
      </c>
      <c r="C41" s="119"/>
      <c r="D41" s="119"/>
      <c r="E41" s="2"/>
    </row>
    <row r="42" spans="1:6" x14ac:dyDescent="0.25">
      <c r="D42" s="39"/>
      <c r="E42" s="2"/>
    </row>
    <row r="43" spans="1:6" ht="25.5" customHeight="1" x14ac:dyDescent="0.25">
      <c r="B43" s="122" t="s">
        <v>71</v>
      </c>
      <c r="C43" s="122" t="s">
        <v>72</v>
      </c>
      <c r="E43" s="2"/>
    </row>
    <row r="44" spans="1:6" x14ac:dyDescent="0.25">
      <c r="B44" s="122"/>
      <c r="C44" s="122"/>
      <c r="E44" s="2"/>
    </row>
    <row r="45" spans="1:6" ht="15" customHeight="1" x14ac:dyDescent="0.25">
      <c r="B45" s="27" t="s">
        <v>73</v>
      </c>
      <c r="C45" s="27"/>
      <c r="E45" s="2"/>
    </row>
    <row r="46" spans="1:6" x14ac:dyDescent="0.25">
      <c r="B46" s="28" t="s">
        <v>74</v>
      </c>
      <c r="C46" s="27"/>
      <c r="E46" s="2"/>
    </row>
    <row r="47" spans="1:6" x14ac:dyDescent="0.25">
      <c r="B47" s="28" t="s">
        <v>75</v>
      </c>
      <c r="C47" s="27"/>
    </row>
    <row r="48" spans="1:6" x14ac:dyDescent="0.2">
      <c r="B48" s="29" t="s">
        <v>76</v>
      </c>
      <c r="C48" s="29"/>
    </row>
  </sheetData>
  <mergeCells count="32">
    <mergeCell ref="B43:B44"/>
    <mergeCell ref="C43:C44"/>
    <mergeCell ref="A28:A33"/>
    <mergeCell ref="B28:B33"/>
    <mergeCell ref="D28:D33"/>
    <mergeCell ref="E28:E33"/>
    <mergeCell ref="F28:F33"/>
    <mergeCell ref="B41:D41"/>
    <mergeCell ref="A23:A24"/>
    <mergeCell ref="B23:B24"/>
    <mergeCell ref="D23:D24"/>
    <mergeCell ref="E23:E24"/>
    <mergeCell ref="F23:F24"/>
    <mergeCell ref="A26:A27"/>
    <mergeCell ref="B26:B27"/>
    <mergeCell ref="D26:D27"/>
    <mergeCell ref="E26:E27"/>
    <mergeCell ref="F26:F27"/>
    <mergeCell ref="A3:F3"/>
    <mergeCell ref="B21:C21"/>
    <mergeCell ref="A4:F4"/>
    <mergeCell ref="A5:F5"/>
    <mergeCell ref="A6:F6"/>
    <mergeCell ref="A11:A12"/>
    <mergeCell ref="B11:B12"/>
    <mergeCell ref="E11:E12"/>
    <mergeCell ref="F11:F12"/>
    <mergeCell ref="A13:A14"/>
    <mergeCell ref="B13:B14"/>
    <mergeCell ref="E13:E14"/>
    <mergeCell ref="F13:F14"/>
    <mergeCell ref="A17:A18"/>
  </mergeCells>
  <pageMargins left="0.75" right="0.49" top="1" bottom="0.73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view="pageBreakPreview" topLeftCell="A7" zoomScaleSheetLayoutView="100" workbookViewId="0">
      <selection activeCell="M51" sqref="M51:N51"/>
    </sheetView>
  </sheetViews>
  <sheetFormatPr defaultRowHeight="15.75" x14ac:dyDescent="0.25"/>
  <cols>
    <col min="1" max="1" width="2.7109375" style="43" customWidth="1"/>
    <col min="2" max="2" width="6.140625" style="43" customWidth="1"/>
    <col min="3" max="3" width="21" style="43" customWidth="1"/>
    <col min="4" max="4" width="16.140625" style="43" customWidth="1"/>
    <col min="5" max="5" width="11.140625" style="43" customWidth="1"/>
    <col min="6" max="6" width="4.42578125" style="43" customWidth="1"/>
    <col min="7" max="7" width="13.7109375" style="43" customWidth="1"/>
    <col min="8" max="8" width="7" style="43" customWidth="1"/>
    <col min="9" max="9" width="8.5703125" style="43" customWidth="1"/>
    <col min="10" max="10" width="8.7109375" style="43" customWidth="1"/>
    <col min="11" max="11" width="6.85546875" style="43" customWidth="1"/>
    <col min="12" max="12" width="9.140625" style="43" customWidth="1"/>
    <col min="13" max="13" width="7.28515625" style="43" customWidth="1"/>
    <col min="14" max="14" width="8" style="43" customWidth="1"/>
    <col min="15" max="15" width="11.85546875" style="105" customWidth="1"/>
    <col min="16" max="16" width="10.5703125" style="105" customWidth="1"/>
    <col min="17" max="17" width="11" style="43" customWidth="1"/>
    <col min="18" max="16384" width="9.140625" style="43"/>
  </cols>
  <sheetData>
    <row r="1" spans="1:20" ht="18.75" customHeight="1" x14ac:dyDescent="0.25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42"/>
      <c r="P1" s="42"/>
      <c r="Q1" s="42"/>
    </row>
    <row r="2" spans="1:20" ht="18.75" customHeight="1" x14ac:dyDescent="0.25">
      <c r="A2" s="124" t="s">
        <v>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44"/>
      <c r="P2" s="44"/>
      <c r="Q2" s="44"/>
    </row>
    <row r="3" spans="1:20" ht="18.75" customHeight="1" x14ac:dyDescent="0.25">
      <c r="A3" s="124" t="s">
        <v>163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44"/>
      <c r="P3" s="44"/>
      <c r="Q3" s="44"/>
    </row>
    <row r="4" spans="1:20" ht="18.75" customHeight="1" x14ac:dyDescent="0.25">
      <c r="B4" s="44"/>
      <c r="C4" s="44"/>
      <c r="D4" s="124" t="s">
        <v>129</v>
      </c>
      <c r="E4" s="124"/>
      <c r="F4" s="124"/>
      <c r="G4" s="124"/>
      <c r="H4" s="124"/>
      <c r="I4" s="124"/>
      <c r="J4" s="124"/>
      <c r="K4" s="44"/>
      <c r="L4" s="44">
        <v>12</v>
      </c>
      <c r="M4" s="44" t="s">
        <v>125</v>
      </c>
      <c r="N4" s="44"/>
      <c r="O4" s="44"/>
      <c r="P4" s="44"/>
      <c r="Q4" s="126"/>
      <c r="R4" s="127"/>
    </row>
    <row r="5" spans="1:20" ht="20.25" customHeight="1" x14ac:dyDescent="0.25">
      <c r="A5" s="128" t="s">
        <v>79</v>
      </c>
      <c r="B5" s="129"/>
      <c r="C5" s="129"/>
      <c r="D5" s="129"/>
      <c r="E5" s="129"/>
      <c r="F5" s="45" t="s">
        <v>126</v>
      </c>
      <c r="G5" s="130" t="s">
        <v>80</v>
      </c>
      <c r="H5" s="130"/>
      <c r="I5" s="130"/>
      <c r="J5" s="130"/>
      <c r="K5" s="46" t="s">
        <v>81</v>
      </c>
      <c r="L5" s="47">
        <v>14</v>
      </c>
      <c r="M5" s="45"/>
      <c r="O5" s="43"/>
      <c r="P5" s="43"/>
      <c r="Q5" s="48"/>
      <c r="R5" s="48"/>
      <c r="S5" s="49"/>
      <c r="T5" s="50"/>
    </row>
    <row r="6" spans="1:20" ht="8.2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3"/>
      <c r="P6" s="43"/>
    </row>
    <row r="7" spans="1:20" ht="17.25" customHeight="1" x14ac:dyDescent="0.25">
      <c r="A7" s="51"/>
      <c r="B7" s="131" t="s">
        <v>84</v>
      </c>
      <c r="C7" s="132"/>
      <c r="D7" s="52" t="s">
        <v>85</v>
      </c>
      <c r="E7" s="138" t="s">
        <v>82</v>
      </c>
      <c r="F7" s="139"/>
      <c r="G7" s="53">
        <v>2</v>
      </c>
      <c r="H7" s="54"/>
      <c r="I7" s="134" t="s">
        <v>83</v>
      </c>
      <c r="J7" s="134"/>
      <c r="K7" s="140"/>
      <c r="L7" s="55">
        <v>767.41</v>
      </c>
      <c r="O7" s="43"/>
      <c r="P7" s="43"/>
    </row>
    <row r="8" spans="1:20" ht="17.25" customHeight="1" x14ac:dyDescent="0.25">
      <c r="A8" s="51"/>
      <c r="B8" s="131" t="s">
        <v>88</v>
      </c>
      <c r="C8" s="132"/>
      <c r="D8" s="52" t="s">
        <v>164</v>
      </c>
      <c r="E8" s="141" t="s">
        <v>86</v>
      </c>
      <c r="F8" s="139"/>
      <c r="G8" s="53">
        <v>3</v>
      </c>
      <c r="H8" s="54"/>
      <c r="I8" s="134" t="s">
        <v>87</v>
      </c>
      <c r="J8" s="134"/>
      <c r="K8" s="135"/>
      <c r="L8" s="53">
        <v>590.32000000000005</v>
      </c>
      <c r="O8" s="43"/>
      <c r="P8" s="43"/>
    </row>
    <row r="9" spans="1:20" ht="17.25" customHeight="1" x14ac:dyDescent="0.25">
      <c r="A9" s="51"/>
      <c r="B9" s="131" t="s">
        <v>91</v>
      </c>
      <c r="C9" s="132"/>
      <c r="D9" s="52">
        <v>1968</v>
      </c>
      <c r="E9" s="133" t="s">
        <v>89</v>
      </c>
      <c r="F9" s="132"/>
      <c r="G9" s="55">
        <v>22</v>
      </c>
      <c r="H9" s="54"/>
      <c r="I9" s="134" t="s">
        <v>90</v>
      </c>
      <c r="J9" s="134"/>
      <c r="K9" s="135"/>
      <c r="L9" s="53" t="s">
        <v>165</v>
      </c>
      <c r="O9" s="43"/>
      <c r="P9" s="43"/>
    </row>
    <row r="10" spans="1:20" ht="4.5" customHeight="1" x14ac:dyDescent="0.25">
      <c r="A10" s="51"/>
      <c r="B10" s="51"/>
      <c r="C10" s="51"/>
      <c r="D10" s="51"/>
      <c r="E10" s="51"/>
      <c r="F10" s="51"/>
      <c r="G10" s="56"/>
      <c r="H10" s="51"/>
      <c r="I10" s="51"/>
      <c r="J10" s="51"/>
      <c r="K10" s="51"/>
      <c r="L10" s="51"/>
      <c r="M10" s="56"/>
      <c r="N10" s="51"/>
      <c r="O10" s="43"/>
      <c r="P10" s="43"/>
    </row>
    <row r="11" spans="1:20" ht="17.25" customHeight="1" x14ac:dyDescent="0.25">
      <c r="A11" s="51"/>
      <c r="B11" s="134" t="s">
        <v>92</v>
      </c>
      <c r="C11" s="134"/>
      <c r="D11" s="135"/>
      <c r="E11" s="57">
        <v>871.9</v>
      </c>
      <c r="F11" s="51"/>
      <c r="G11" s="134" t="s">
        <v>93</v>
      </c>
      <c r="H11" s="134"/>
      <c r="I11" s="134"/>
      <c r="J11" s="135"/>
      <c r="K11" s="136">
        <v>1180.6400000000001</v>
      </c>
      <c r="L11" s="137"/>
      <c r="O11" s="43"/>
      <c r="P11" s="43"/>
    </row>
    <row r="12" spans="1:20" ht="17.25" customHeight="1" x14ac:dyDescent="0.25">
      <c r="A12" s="51"/>
      <c r="B12" s="134" t="s">
        <v>94</v>
      </c>
      <c r="C12" s="134"/>
      <c r="D12" s="135"/>
      <c r="E12" s="57">
        <f>E11+K12</f>
        <v>871.9</v>
      </c>
      <c r="F12" s="51"/>
      <c r="G12" s="134" t="s">
        <v>95</v>
      </c>
      <c r="H12" s="134"/>
      <c r="I12" s="134"/>
      <c r="J12" s="135"/>
      <c r="K12" s="151">
        <v>0</v>
      </c>
      <c r="L12" s="152"/>
      <c r="O12" s="43"/>
      <c r="P12" s="43"/>
    </row>
    <row r="13" spans="1:20" s="59" customFormat="1" ht="21.75" customHeight="1" x14ac:dyDescent="0.25">
      <c r="A13" s="153" t="s">
        <v>96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58"/>
    </row>
    <row r="14" spans="1:20" ht="46.5" customHeight="1" x14ac:dyDescent="0.25">
      <c r="A14" s="51"/>
      <c r="B14" s="155" t="s">
        <v>97</v>
      </c>
      <c r="C14" s="156"/>
      <c r="D14" s="60" t="s">
        <v>130</v>
      </c>
      <c r="E14" s="157" t="s">
        <v>131</v>
      </c>
      <c r="F14" s="158"/>
      <c r="G14" s="61" t="s">
        <v>132</v>
      </c>
      <c r="H14" s="157" t="s">
        <v>127</v>
      </c>
      <c r="I14" s="158"/>
      <c r="J14" s="157" t="s">
        <v>124</v>
      </c>
      <c r="K14" s="159"/>
      <c r="L14" s="157" t="s">
        <v>133</v>
      </c>
      <c r="M14" s="158"/>
      <c r="N14" s="62"/>
      <c r="O14" s="63"/>
      <c r="P14" s="43"/>
    </row>
    <row r="15" spans="1:20" ht="17.25" customHeight="1" x14ac:dyDescent="0.25">
      <c r="A15" s="51"/>
      <c r="B15" s="142"/>
      <c r="C15" s="143"/>
      <c r="D15" s="64" t="s">
        <v>98</v>
      </c>
      <c r="E15" s="142" t="s">
        <v>98</v>
      </c>
      <c r="F15" s="143"/>
      <c r="G15" s="64" t="s">
        <v>98</v>
      </c>
      <c r="H15" s="142" t="s">
        <v>98</v>
      </c>
      <c r="I15" s="143"/>
      <c r="J15" s="142" t="s">
        <v>98</v>
      </c>
      <c r="K15" s="144"/>
      <c r="L15" s="142" t="s">
        <v>98</v>
      </c>
      <c r="M15" s="143"/>
      <c r="N15" s="62"/>
      <c r="O15" s="63"/>
      <c r="P15" s="43"/>
    </row>
    <row r="16" spans="1:20" ht="21.75" customHeight="1" x14ac:dyDescent="0.25">
      <c r="A16" s="51"/>
      <c r="B16" s="145" t="s">
        <v>99</v>
      </c>
      <c r="C16" s="146"/>
      <c r="D16" s="65">
        <f>E16/E19*D19</f>
        <v>13634.206685307576</v>
      </c>
      <c r="E16" s="147">
        <f>L4*E11*G24</f>
        <v>116241.70799999998</v>
      </c>
      <c r="F16" s="147"/>
      <c r="G16" s="65">
        <f>E16/$E$19*$G$19</f>
        <v>87679.027639044201</v>
      </c>
      <c r="H16" s="148">
        <f>M24</f>
        <v>75638.87999999999</v>
      </c>
      <c r="I16" s="149"/>
      <c r="J16" s="148">
        <f>G16-H16</f>
        <v>12040.147639044211</v>
      </c>
      <c r="K16" s="149"/>
      <c r="L16" s="150">
        <f>D16+E16-G16</f>
        <v>42196.887046263364</v>
      </c>
      <c r="M16" s="150"/>
      <c r="N16" s="62"/>
      <c r="O16" s="63"/>
      <c r="P16" s="43"/>
    </row>
    <row r="17" spans="1:16" ht="22.5" customHeight="1" x14ac:dyDescent="0.25">
      <c r="A17" s="51"/>
      <c r="B17" s="145" t="s">
        <v>100</v>
      </c>
      <c r="C17" s="146"/>
      <c r="D17" s="65">
        <f>E17/E19*D19</f>
        <v>9891.2426537874926</v>
      </c>
      <c r="E17" s="147">
        <f>G37*$E$11*L4</f>
        <v>84330.167999999976</v>
      </c>
      <c r="F17" s="147"/>
      <c r="G17" s="65">
        <f>E17/$E$19*$G$19</f>
        <v>63608.727522114867</v>
      </c>
      <c r="H17" s="148">
        <f>M37</f>
        <v>54980.32</v>
      </c>
      <c r="I17" s="149"/>
      <c r="J17" s="148">
        <f t="shared" ref="J17:J18" si="0">G17-H17</f>
        <v>8628.4075221148669</v>
      </c>
      <c r="K17" s="149"/>
      <c r="L17" s="147">
        <f t="shared" ref="L17:L18" si="1">D17+E17-G17</f>
        <v>30612.683131672595</v>
      </c>
      <c r="M17" s="147"/>
      <c r="N17" s="54"/>
      <c r="O17" s="54"/>
      <c r="P17" s="43"/>
    </row>
    <row r="18" spans="1:16" ht="19.5" customHeight="1" x14ac:dyDescent="0.25">
      <c r="A18" s="51"/>
      <c r="B18" s="145" t="s">
        <v>101</v>
      </c>
      <c r="C18" s="146"/>
      <c r="D18" s="65">
        <f>E18/E19*D19</f>
        <v>613.60066090493137</v>
      </c>
      <c r="E18" s="147">
        <f>G43*$E$11*L4</f>
        <v>5231.3999999999996</v>
      </c>
      <c r="F18" s="147"/>
      <c r="G18" s="65">
        <f>E18/$E$19*$G$19</f>
        <v>3945.9508388408735</v>
      </c>
      <c r="H18" s="148">
        <f>M43</f>
        <v>92327.46</v>
      </c>
      <c r="I18" s="149"/>
      <c r="J18" s="148">
        <f t="shared" si="0"/>
        <v>-88381.509161159134</v>
      </c>
      <c r="K18" s="149"/>
      <c r="L18" s="147">
        <f t="shared" si="1"/>
        <v>1899.049822064057</v>
      </c>
      <c r="M18" s="147"/>
      <c r="N18" s="54"/>
      <c r="O18" s="54"/>
      <c r="P18" s="43"/>
    </row>
    <row r="19" spans="1:16" ht="21.75" customHeight="1" x14ac:dyDescent="0.25">
      <c r="A19" s="51"/>
      <c r="B19" s="160" t="s">
        <v>134</v>
      </c>
      <c r="C19" s="161"/>
      <c r="D19" s="66">
        <v>24139.05</v>
      </c>
      <c r="E19" s="162">
        <f>SUM(E16:F18)</f>
        <v>205803.27599999995</v>
      </c>
      <c r="F19" s="163"/>
      <c r="G19" s="67">
        <f>E19+D19-L19</f>
        <v>155233.70599999995</v>
      </c>
      <c r="H19" s="162">
        <f>SUM(H16:H18)</f>
        <v>222946.65999999997</v>
      </c>
      <c r="I19" s="163"/>
      <c r="J19" s="162">
        <f>SUM(J16:J18)</f>
        <v>-67712.954000000056</v>
      </c>
      <c r="K19" s="163"/>
      <c r="L19" s="164">
        <v>74708.62</v>
      </c>
      <c r="M19" s="164"/>
      <c r="N19" s="54"/>
      <c r="O19" s="54"/>
      <c r="P19" s="43"/>
    </row>
    <row r="20" spans="1:16" ht="8.25" customHeight="1" x14ac:dyDescent="0.25">
      <c r="A20" s="51"/>
      <c r="B20" s="68"/>
      <c r="C20" s="69"/>
      <c r="D20" s="69"/>
      <c r="E20" s="54"/>
      <c r="F20" s="54"/>
      <c r="G20" s="70"/>
      <c r="H20" s="62"/>
      <c r="I20" s="62"/>
      <c r="J20" s="71"/>
      <c r="K20" s="71"/>
      <c r="L20" s="72" t="s">
        <v>135</v>
      </c>
      <c r="M20" s="73"/>
      <c r="N20" s="74"/>
      <c r="O20" s="54"/>
      <c r="P20" s="54"/>
    </row>
    <row r="21" spans="1:16" ht="21.75" customHeight="1" x14ac:dyDescent="0.25">
      <c r="A21" s="153" t="s">
        <v>102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75"/>
      <c r="O21" s="43"/>
      <c r="P21" s="43"/>
    </row>
    <row r="22" spans="1:16" ht="40.5" customHeight="1" x14ac:dyDescent="0.25">
      <c r="B22" s="176" t="s">
        <v>103</v>
      </c>
      <c r="C22" s="178" t="s">
        <v>104</v>
      </c>
      <c r="D22" s="179"/>
      <c r="E22" s="179"/>
      <c r="F22" s="180"/>
      <c r="G22" s="184" t="s">
        <v>136</v>
      </c>
      <c r="H22" s="185" t="s">
        <v>105</v>
      </c>
      <c r="I22" s="186"/>
      <c r="J22" s="178" t="s">
        <v>137</v>
      </c>
      <c r="K22" s="179"/>
      <c r="L22" s="180"/>
      <c r="M22" s="187" t="s">
        <v>138</v>
      </c>
      <c r="N22" s="188"/>
      <c r="O22" s="43"/>
      <c r="P22" s="43"/>
    </row>
    <row r="23" spans="1:16" ht="19.5" customHeight="1" x14ac:dyDescent="0.25">
      <c r="B23" s="177"/>
      <c r="C23" s="181"/>
      <c r="D23" s="182"/>
      <c r="E23" s="182"/>
      <c r="F23" s="183"/>
      <c r="G23" s="184"/>
      <c r="H23" s="76" t="s">
        <v>106</v>
      </c>
      <c r="I23" s="76" t="s">
        <v>107</v>
      </c>
      <c r="J23" s="181"/>
      <c r="K23" s="182"/>
      <c r="L23" s="183"/>
      <c r="M23" s="189" t="s">
        <v>139</v>
      </c>
      <c r="N23" s="189"/>
      <c r="O23" s="43"/>
      <c r="P23" s="43"/>
    </row>
    <row r="24" spans="1:16" ht="32.25" customHeight="1" x14ac:dyDescent="0.25">
      <c r="B24" s="77" t="s">
        <v>108</v>
      </c>
      <c r="C24" s="165" t="s">
        <v>140</v>
      </c>
      <c r="D24" s="166"/>
      <c r="E24" s="166"/>
      <c r="F24" s="167"/>
      <c r="G24" s="78">
        <f>G25+G26+G28+G29+G30+G31+G32+G33+G34+G35+G36</f>
        <v>11.11</v>
      </c>
      <c r="H24" s="78"/>
      <c r="I24" s="79">
        <f>I25+I26+I28+I29+I30+I31+I32+I33</f>
        <v>0</v>
      </c>
      <c r="J24" s="168"/>
      <c r="K24" s="169"/>
      <c r="L24" s="170"/>
      <c r="M24" s="171">
        <f>M25+M26+M28+M29+M30+M31+M32+M33+M34+M35+M36</f>
        <v>75638.87999999999</v>
      </c>
      <c r="N24" s="171"/>
      <c r="O24" s="43"/>
      <c r="P24" s="43"/>
    </row>
    <row r="25" spans="1:16" ht="19.5" customHeight="1" x14ac:dyDescent="0.25">
      <c r="B25" s="80">
        <v>1</v>
      </c>
      <c r="C25" s="165" t="s">
        <v>2</v>
      </c>
      <c r="D25" s="166"/>
      <c r="E25" s="166"/>
      <c r="F25" s="167"/>
      <c r="G25" s="81">
        <v>0</v>
      </c>
      <c r="H25" s="82"/>
      <c r="I25" s="83"/>
      <c r="J25" s="172" t="s">
        <v>166</v>
      </c>
      <c r="K25" s="173"/>
      <c r="L25" s="174"/>
      <c r="M25" s="175">
        <v>0</v>
      </c>
      <c r="N25" s="175"/>
      <c r="O25" s="43"/>
      <c r="P25" s="43"/>
    </row>
    <row r="26" spans="1:16" ht="19.5" customHeight="1" x14ac:dyDescent="0.25">
      <c r="B26" s="194">
        <v>2</v>
      </c>
      <c r="C26" s="165" t="s">
        <v>142</v>
      </c>
      <c r="D26" s="166"/>
      <c r="E26" s="166"/>
      <c r="F26" s="167"/>
      <c r="G26" s="196">
        <v>3.85</v>
      </c>
      <c r="H26" s="198"/>
      <c r="I26" s="200"/>
      <c r="J26" s="202" t="s">
        <v>141</v>
      </c>
      <c r="K26" s="203"/>
      <c r="L26" s="204"/>
      <c r="M26" s="175">
        <v>8792.34</v>
      </c>
      <c r="N26" s="175"/>
      <c r="O26" s="43"/>
      <c r="P26" s="43"/>
    </row>
    <row r="27" spans="1:16" ht="18" customHeight="1" x14ac:dyDescent="0.25">
      <c r="B27" s="195"/>
      <c r="C27" s="190" t="s">
        <v>143</v>
      </c>
      <c r="D27" s="191"/>
      <c r="E27" s="191"/>
      <c r="F27" s="192"/>
      <c r="G27" s="197"/>
      <c r="H27" s="199"/>
      <c r="I27" s="201"/>
      <c r="J27" s="193" t="s">
        <v>144</v>
      </c>
      <c r="K27" s="193"/>
      <c r="L27" s="193"/>
      <c r="M27" s="175">
        <v>4924.08</v>
      </c>
      <c r="N27" s="175"/>
      <c r="O27" s="43"/>
      <c r="P27" s="43"/>
    </row>
    <row r="28" spans="1:16" ht="32.25" customHeight="1" x14ac:dyDescent="0.25">
      <c r="B28" s="80">
        <v>3</v>
      </c>
      <c r="C28" s="165" t="s">
        <v>145</v>
      </c>
      <c r="D28" s="166"/>
      <c r="E28" s="166"/>
      <c r="F28" s="167"/>
      <c r="G28" s="81">
        <v>3.49</v>
      </c>
      <c r="H28" s="82"/>
      <c r="I28" s="83"/>
      <c r="J28" s="168" t="s">
        <v>146</v>
      </c>
      <c r="K28" s="169"/>
      <c r="L28" s="170"/>
      <c r="M28" s="175">
        <v>31479.88</v>
      </c>
      <c r="N28" s="175"/>
      <c r="O28" s="43"/>
      <c r="P28" s="43"/>
    </row>
    <row r="29" spans="1:16" ht="19.5" customHeight="1" x14ac:dyDescent="0.25">
      <c r="B29" s="80">
        <v>4</v>
      </c>
      <c r="C29" s="165" t="s">
        <v>109</v>
      </c>
      <c r="D29" s="166"/>
      <c r="E29" s="166"/>
      <c r="F29" s="167"/>
      <c r="G29" s="81">
        <v>0</v>
      </c>
      <c r="H29" s="82"/>
      <c r="I29" s="83"/>
      <c r="J29" s="168" t="s">
        <v>147</v>
      </c>
      <c r="K29" s="169"/>
      <c r="L29" s="170"/>
      <c r="M29" s="175">
        <v>0</v>
      </c>
      <c r="N29" s="175"/>
      <c r="O29" s="43"/>
      <c r="P29" s="43"/>
    </row>
    <row r="30" spans="1:16" ht="19.5" customHeight="1" x14ac:dyDescent="0.25">
      <c r="B30" s="80">
        <v>5</v>
      </c>
      <c r="C30" s="165" t="s">
        <v>110</v>
      </c>
      <c r="D30" s="166"/>
      <c r="E30" s="166"/>
      <c r="F30" s="167"/>
      <c r="G30" s="81">
        <v>0.47</v>
      </c>
      <c r="H30" s="82"/>
      <c r="I30" s="83"/>
      <c r="J30" s="168" t="s">
        <v>147</v>
      </c>
      <c r="K30" s="169"/>
      <c r="L30" s="170"/>
      <c r="M30" s="175">
        <v>1500</v>
      </c>
      <c r="N30" s="175"/>
      <c r="O30" s="43"/>
      <c r="P30" s="43"/>
    </row>
    <row r="31" spans="1:16" ht="30.75" customHeight="1" x14ac:dyDescent="0.25">
      <c r="B31" s="80">
        <v>6</v>
      </c>
      <c r="C31" s="165" t="s">
        <v>111</v>
      </c>
      <c r="D31" s="166"/>
      <c r="E31" s="166"/>
      <c r="F31" s="167"/>
      <c r="G31" s="81">
        <v>1.19</v>
      </c>
      <c r="H31" s="82"/>
      <c r="I31" s="83"/>
      <c r="J31" s="168" t="s">
        <v>147</v>
      </c>
      <c r="K31" s="169"/>
      <c r="L31" s="170"/>
      <c r="M31" s="175">
        <v>12299.4</v>
      </c>
      <c r="N31" s="175"/>
      <c r="O31" s="43"/>
      <c r="P31" s="43"/>
    </row>
    <row r="32" spans="1:16" ht="19.5" customHeight="1" x14ac:dyDescent="0.25">
      <c r="B32" s="80">
        <v>7</v>
      </c>
      <c r="C32" s="165" t="s">
        <v>112</v>
      </c>
      <c r="D32" s="166"/>
      <c r="E32" s="166"/>
      <c r="F32" s="167"/>
      <c r="G32" s="81">
        <v>0.19</v>
      </c>
      <c r="H32" s="82"/>
      <c r="I32" s="83"/>
      <c r="J32" s="168" t="s">
        <v>148</v>
      </c>
      <c r="K32" s="169"/>
      <c r="L32" s="170"/>
      <c r="M32" s="175">
        <v>5697.88</v>
      </c>
      <c r="N32" s="175"/>
      <c r="O32" s="43"/>
      <c r="P32" s="43"/>
    </row>
    <row r="33" spans="2:16" ht="31.5" customHeight="1" x14ac:dyDescent="0.25">
      <c r="B33" s="80">
        <v>8</v>
      </c>
      <c r="C33" s="165" t="s">
        <v>149</v>
      </c>
      <c r="D33" s="166"/>
      <c r="E33" s="166"/>
      <c r="F33" s="167"/>
      <c r="G33" s="81">
        <v>0.23</v>
      </c>
      <c r="H33" s="82"/>
      <c r="I33" s="83"/>
      <c r="J33" s="168" t="s">
        <v>150</v>
      </c>
      <c r="K33" s="169"/>
      <c r="L33" s="170"/>
      <c r="M33" s="175">
        <v>2180.11</v>
      </c>
      <c r="N33" s="175"/>
      <c r="O33" s="43"/>
      <c r="P33" s="43"/>
    </row>
    <row r="34" spans="2:16" ht="31.5" customHeight="1" x14ac:dyDescent="0.25">
      <c r="B34" s="80">
        <v>9</v>
      </c>
      <c r="C34" s="165" t="s">
        <v>151</v>
      </c>
      <c r="D34" s="166"/>
      <c r="E34" s="166"/>
      <c r="F34" s="167"/>
      <c r="G34" s="81">
        <v>1.4</v>
      </c>
      <c r="H34" s="82"/>
      <c r="I34" s="83"/>
      <c r="J34" s="168" t="s">
        <v>150</v>
      </c>
      <c r="K34" s="169"/>
      <c r="L34" s="170"/>
      <c r="M34" s="175">
        <v>10933.23</v>
      </c>
      <c r="N34" s="175"/>
      <c r="O34" s="43"/>
      <c r="P34" s="43"/>
    </row>
    <row r="35" spans="2:16" ht="31.5" customHeight="1" x14ac:dyDescent="0.25">
      <c r="B35" s="80">
        <v>10</v>
      </c>
      <c r="C35" s="165" t="s">
        <v>152</v>
      </c>
      <c r="D35" s="166"/>
      <c r="E35" s="166"/>
      <c r="F35" s="167"/>
      <c r="G35" s="81">
        <v>0</v>
      </c>
      <c r="H35" s="82"/>
      <c r="I35" s="83"/>
      <c r="J35" s="172" t="s">
        <v>166</v>
      </c>
      <c r="K35" s="173"/>
      <c r="L35" s="174"/>
      <c r="M35" s="175">
        <v>0</v>
      </c>
      <c r="N35" s="175"/>
      <c r="O35" s="43"/>
      <c r="P35" s="43"/>
    </row>
    <row r="36" spans="2:16" ht="31.5" customHeight="1" x14ac:dyDescent="0.25">
      <c r="B36" s="80">
        <v>11</v>
      </c>
      <c r="C36" s="165" t="s">
        <v>153</v>
      </c>
      <c r="D36" s="166"/>
      <c r="E36" s="166"/>
      <c r="F36" s="167"/>
      <c r="G36" s="81">
        <v>0.28999999999999998</v>
      </c>
      <c r="H36" s="82"/>
      <c r="I36" s="83"/>
      <c r="J36" s="168" t="s">
        <v>150</v>
      </c>
      <c r="K36" s="169"/>
      <c r="L36" s="170"/>
      <c r="M36" s="175">
        <v>2756.04</v>
      </c>
      <c r="N36" s="175"/>
      <c r="O36" s="43"/>
      <c r="P36" s="43"/>
    </row>
    <row r="37" spans="2:16" ht="32.25" customHeight="1" x14ac:dyDescent="0.25">
      <c r="B37" s="84" t="s">
        <v>113</v>
      </c>
      <c r="C37" s="205" t="s">
        <v>114</v>
      </c>
      <c r="D37" s="206"/>
      <c r="E37" s="206"/>
      <c r="F37" s="207"/>
      <c r="G37" s="85">
        <f>G38+G39+G40+G41+G42+I5</f>
        <v>8.0599999999999987</v>
      </c>
      <c r="H37" s="85"/>
      <c r="I37" s="86">
        <f>I38+I39+I40+I41+I42</f>
        <v>0</v>
      </c>
      <c r="J37" s="208"/>
      <c r="K37" s="209"/>
      <c r="L37" s="210"/>
      <c r="M37" s="212">
        <f>M38+M39+M40+M41+M42</f>
        <v>54980.32</v>
      </c>
      <c r="N37" s="212"/>
      <c r="O37" s="43"/>
      <c r="P37" s="43"/>
    </row>
    <row r="38" spans="2:16" ht="32.25" customHeight="1" x14ac:dyDescent="0.25">
      <c r="B38" s="87">
        <v>1</v>
      </c>
      <c r="C38" s="205" t="s">
        <v>154</v>
      </c>
      <c r="D38" s="206"/>
      <c r="E38" s="206"/>
      <c r="F38" s="207"/>
      <c r="G38" s="88">
        <v>0.11</v>
      </c>
      <c r="H38" s="89"/>
      <c r="I38" s="90"/>
      <c r="J38" s="208" t="s">
        <v>155</v>
      </c>
      <c r="K38" s="209"/>
      <c r="L38" s="210"/>
      <c r="M38" s="211">
        <v>871.59</v>
      </c>
      <c r="N38" s="211"/>
      <c r="O38" s="43"/>
      <c r="P38" s="43"/>
    </row>
    <row r="39" spans="2:16" ht="19.5" customHeight="1" x14ac:dyDescent="0.25">
      <c r="B39" s="87">
        <f>B38+1</f>
        <v>2</v>
      </c>
      <c r="C39" s="205" t="s">
        <v>115</v>
      </c>
      <c r="D39" s="206"/>
      <c r="E39" s="206"/>
      <c r="F39" s="207"/>
      <c r="G39" s="88">
        <v>0.15</v>
      </c>
      <c r="H39" s="89"/>
      <c r="I39" s="90"/>
      <c r="J39" s="208" t="s">
        <v>156</v>
      </c>
      <c r="K39" s="209"/>
      <c r="L39" s="210"/>
      <c r="M39" s="211">
        <v>2185.31</v>
      </c>
      <c r="N39" s="211"/>
      <c r="O39" s="43"/>
      <c r="P39" s="43"/>
    </row>
    <row r="40" spans="2:16" ht="19.5" customHeight="1" x14ac:dyDescent="0.25">
      <c r="B40" s="87">
        <f>B39+1</f>
        <v>3</v>
      </c>
      <c r="C40" s="205" t="s">
        <v>116</v>
      </c>
      <c r="D40" s="206"/>
      <c r="E40" s="206"/>
      <c r="F40" s="207"/>
      <c r="G40" s="88">
        <v>0.26</v>
      </c>
      <c r="H40" s="89"/>
      <c r="I40" s="90"/>
      <c r="J40" s="208" t="s">
        <v>156</v>
      </c>
      <c r="K40" s="209"/>
      <c r="L40" s="210"/>
      <c r="M40" s="211">
        <v>2676.44</v>
      </c>
      <c r="N40" s="211"/>
      <c r="O40" s="43"/>
      <c r="P40" s="43"/>
    </row>
    <row r="41" spans="2:16" ht="32.25" customHeight="1" x14ac:dyDescent="0.25">
      <c r="B41" s="87">
        <f>B40+1</f>
        <v>4</v>
      </c>
      <c r="C41" s="205" t="s">
        <v>117</v>
      </c>
      <c r="D41" s="206"/>
      <c r="E41" s="206"/>
      <c r="F41" s="207"/>
      <c r="G41" s="88">
        <v>2.11</v>
      </c>
      <c r="H41" s="89"/>
      <c r="I41" s="90"/>
      <c r="J41" s="208" t="s">
        <v>157</v>
      </c>
      <c r="K41" s="209"/>
      <c r="L41" s="210"/>
      <c r="M41" s="211">
        <v>1753.06</v>
      </c>
      <c r="N41" s="211"/>
      <c r="O41" s="43"/>
      <c r="P41" s="43"/>
    </row>
    <row r="42" spans="2:16" ht="19.5" customHeight="1" x14ac:dyDescent="0.25">
      <c r="B42" s="87">
        <f>B41+1</f>
        <v>5</v>
      </c>
      <c r="C42" s="205" t="s">
        <v>118</v>
      </c>
      <c r="D42" s="206"/>
      <c r="E42" s="206"/>
      <c r="F42" s="207"/>
      <c r="G42" s="88">
        <v>5.43</v>
      </c>
      <c r="H42" s="89"/>
      <c r="I42" s="90"/>
      <c r="J42" s="208" t="s">
        <v>156</v>
      </c>
      <c r="K42" s="209"/>
      <c r="L42" s="210"/>
      <c r="M42" s="211">
        <v>47493.919999999998</v>
      </c>
      <c r="N42" s="211"/>
      <c r="O42" s="43"/>
      <c r="P42" s="43"/>
    </row>
    <row r="43" spans="2:16" ht="33" customHeight="1" x14ac:dyDescent="0.25">
      <c r="B43" s="91" t="s">
        <v>119</v>
      </c>
      <c r="C43" s="213" t="s">
        <v>158</v>
      </c>
      <c r="D43" s="214"/>
      <c r="E43" s="214"/>
      <c r="F43" s="215"/>
      <c r="G43" s="92">
        <v>0.5</v>
      </c>
      <c r="H43" s="93"/>
      <c r="I43" s="94">
        <v>0</v>
      </c>
      <c r="J43" s="216" t="s">
        <v>159</v>
      </c>
      <c r="K43" s="217"/>
      <c r="L43" s="218"/>
      <c r="M43" s="219">
        <v>92327.46</v>
      </c>
      <c r="N43" s="219"/>
      <c r="O43" s="43"/>
      <c r="P43" s="43"/>
    </row>
    <row r="44" spans="2:16" x14ac:dyDescent="0.25">
      <c r="B44" s="95"/>
      <c r="C44" s="213" t="s">
        <v>160</v>
      </c>
      <c r="D44" s="214"/>
      <c r="E44" s="214"/>
      <c r="F44" s="215"/>
      <c r="G44" s="96"/>
      <c r="H44" s="97"/>
      <c r="I44" s="97"/>
      <c r="J44" s="216">
        <v>2</v>
      </c>
      <c r="K44" s="217"/>
      <c r="L44" s="218"/>
      <c r="M44" s="220">
        <v>17332.22</v>
      </c>
      <c r="N44" s="220"/>
      <c r="O44" s="43"/>
      <c r="P44" s="43"/>
    </row>
    <row r="45" spans="2:16" ht="15.75" customHeight="1" x14ac:dyDescent="0.25">
      <c r="B45" s="95"/>
      <c r="C45" s="213" t="s">
        <v>161</v>
      </c>
      <c r="D45" s="214"/>
      <c r="E45" s="214"/>
      <c r="F45" s="215"/>
      <c r="G45" s="96"/>
      <c r="H45" s="97"/>
      <c r="I45" s="97"/>
      <c r="J45" s="216" t="s">
        <v>167</v>
      </c>
      <c r="K45" s="217"/>
      <c r="L45" s="218"/>
      <c r="M45" s="220">
        <v>1802</v>
      </c>
      <c r="N45" s="220"/>
      <c r="O45" s="43"/>
      <c r="P45" s="43"/>
    </row>
    <row r="46" spans="2:16" ht="15.75" customHeight="1" x14ac:dyDescent="0.25">
      <c r="B46" s="95"/>
      <c r="C46" s="213" t="s">
        <v>168</v>
      </c>
      <c r="D46" s="214"/>
      <c r="E46" s="214"/>
      <c r="F46" s="215"/>
      <c r="G46" s="96"/>
      <c r="H46" s="97"/>
      <c r="I46" s="97"/>
      <c r="J46" s="216" t="s">
        <v>169</v>
      </c>
      <c r="K46" s="217"/>
      <c r="L46" s="218"/>
      <c r="M46" s="220">
        <v>44925</v>
      </c>
      <c r="N46" s="220"/>
      <c r="O46" s="43"/>
      <c r="P46" s="43"/>
    </row>
    <row r="47" spans="2:16" ht="15.75" customHeight="1" x14ac:dyDescent="0.25">
      <c r="B47" s="95"/>
      <c r="C47" s="213" t="s">
        <v>170</v>
      </c>
      <c r="D47" s="214"/>
      <c r="E47" s="214"/>
      <c r="F47" s="215"/>
      <c r="G47" s="96"/>
      <c r="H47" s="97"/>
      <c r="I47" s="97"/>
      <c r="J47" s="216" t="s">
        <v>171</v>
      </c>
      <c r="K47" s="217"/>
      <c r="L47" s="218"/>
      <c r="M47" s="220">
        <v>11618.92</v>
      </c>
      <c r="N47" s="220"/>
      <c r="O47" s="43"/>
      <c r="P47" s="43"/>
    </row>
    <row r="48" spans="2:16" x14ac:dyDescent="0.25">
      <c r="B48" s="95"/>
      <c r="C48" s="213" t="s">
        <v>172</v>
      </c>
      <c r="D48" s="214"/>
      <c r="E48" s="214"/>
      <c r="F48" s="215"/>
      <c r="G48" s="96"/>
      <c r="H48" s="97"/>
      <c r="I48" s="97"/>
      <c r="J48" s="216">
        <v>3</v>
      </c>
      <c r="K48" s="217"/>
      <c r="L48" s="218"/>
      <c r="M48" s="220">
        <v>1561.12</v>
      </c>
      <c r="N48" s="220"/>
      <c r="O48" s="43"/>
      <c r="P48" s="43"/>
    </row>
    <row r="49" spans="1:16" x14ac:dyDescent="0.25">
      <c r="B49" s="95"/>
      <c r="C49" s="213"/>
      <c r="D49" s="214"/>
      <c r="E49" s="214"/>
      <c r="F49" s="215"/>
      <c r="G49" s="96"/>
      <c r="H49" s="97"/>
      <c r="I49" s="97"/>
      <c r="J49" s="216"/>
      <c r="K49" s="217"/>
      <c r="L49" s="218"/>
      <c r="M49" s="220"/>
      <c r="N49" s="220"/>
      <c r="O49" s="43"/>
      <c r="P49" s="43"/>
    </row>
    <row r="50" spans="1:16" x14ac:dyDescent="0.25">
      <c r="B50" s="95"/>
      <c r="C50" s="227"/>
      <c r="D50" s="228"/>
      <c r="E50" s="228"/>
      <c r="F50" s="229"/>
      <c r="G50" s="96"/>
      <c r="H50" s="97"/>
      <c r="I50" s="97"/>
      <c r="J50" s="216"/>
      <c r="K50" s="217"/>
      <c r="L50" s="218"/>
      <c r="M50" s="220"/>
      <c r="N50" s="220"/>
      <c r="O50" s="43"/>
      <c r="P50" s="43"/>
    </row>
    <row r="51" spans="1:16" ht="21" customHeight="1" x14ac:dyDescent="0.25">
      <c r="B51" s="98">
        <v>15</v>
      </c>
      <c r="C51" s="99" t="s">
        <v>120</v>
      </c>
      <c r="D51" s="100"/>
      <c r="E51" s="100"/>
      <c r="F51" s="100"/>
      <c r="G51" s="101">
        <f>G43+G37+G24</f>
        <v>19.669999999999998</v>
      </c>
      <c r="H51" s="101"/>
      <c r="I51" s="101">
        <f>I43+I37+I24</f>
        <v>0</v>
      </c>
      <c r="J51" s="221"/>
      <c r="K51" s="222"/>
      <c r="L51" s="223"/>
      <c r="M51" s="224">
        <f>M24+M37+M43</f>
        <v>222946.65999999997</v>
      </c>
      <c r="N51" s="224"/>
      <c r="O51" s="43"/>
      <c r="P51" s="43"/>
    </row>
    <row r="53" spans="1:16" ht="14.25" customHeight="1" x14ac:dyDescent="0.25">
      <c r="A53" s="225" t="s">
        <v>162</v>
      </c>
      <c r="B53" s="225"/>
      <c r="C53" s="225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43"/>
      <c r="P53" s="43"/>
    </row>
    <row r="54" spans="1:16" ht="14.25" customHeight="1" x14ac:dyDescent="0.25">
      <c r="A54" s="225" t="s">
        <v>128</v>
      </c>
      <c r="B54" s="225"/>
      <c r="C54" s="225"/>
      <c r="D54" s="103"/>
      <c r="O54" s="43"/>
      <c r="P54" s="43"/>
    </row>
    <row r="55" spans="1:16" ht="14.25" customHeight="1" x14ac:dyDescent="0.25">
      <c r="A55" s="226"/>
      <c r="B55" s="226"/>
      <c r="C55" s="226"/>
      <c r="D55" s="104"/>
    </row>
  </sheetData>
  <mergeCells count="150">
    <mergeCell ref="J51:L51"/>
    <mergeCell ref="M51:N51"/>
    <mergeCell ref="A53:C53"/>
    <mergeCell ref="A54:C54"/>
    <mergeCell ref="A55:C55"/>
    <mergeCell ref="C49:F49"/>
    <mergeCell ref="J49:L49"/>
    <mergeCell ref="M49:N49"/>
    <mergeCell ref="C50:F50"/>
    <mergeCell ref="J50:L50"/>
    <mergeCell ref="M50:N50"/>
    <mergeCell ref="C47:F47"/>
    <mergeCell ref="J47:L47"/>
    <mergeCell ref="M47:N47"/>
    <mergeCell ref="C48:F48"/>
    <mergeCell ref="J48:L48"/>
    <mergeCell ref="M48:N48"/>
    <mergeCell ref="C45:F45"/>
    <mergeCell ref="J45:L45"/>
    <mergeCell ref="M45:N45"/>
    <mergeCell ref="C46:F46"/>
    <mergeCell ref="J46:L46"/>
    <mergeCell ref="M46:N46"/>
    <mergeCell ref="C43:F43"/>
    <mergeCell ref="J43:L43"/>
    <mergeCell ref="M43:N43"/>
    <mergeCell ref="C44:F44"/>
    <mergeCell ref="J44:L44"/>
    <mergeCell ref="M44:N44"/>
    <mergeCell ref="C41:F41"/>
    <mergeCell ref="J41:L41"/>
    <mergeCell ref="M41:N41"/>
    <mergeCell ref="C42:F42"/>
    <mergeCell ref="J42:L42"/>
    <mergeCell ref="M42:N42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A1:N1"/>
    <mergeCell ref="A2:N2"/>
    <mergeCell ref="A3:N3"/>
    <mergeCell ref="D4:J4"/>
    <mergeCell ref="Q4:R4"/>
    <mergeCell ref="A5:E5"/>
    <mergeCell ref="G5:J5"/>
    <mergeCell ref="B9:C9"/>
    <mergeCell ref="E9:F9"/>
    <mergeCell ref="I9:K9"/>
  </mergeCells>
  <pageMargins left="0.56000000000000005" right="0.19685039370078741" top="0.39370078740157483" bottom="0.31496062992125984" header="0.31496062992125984" footer="0.23622047244094491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2013г.</vt:lpstr>
      <vt:lpstr>'отчет 2013г.'!Область_печати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Афанасьева Н</cp:lastModifiedBy>
  <cp:lastPrinted>2012-03-26T02:33:34Z</cp:lastPrinted>
  <dcterms:created xsi:type="dcterms:W3CDTF">2012-03-17T08:27:57Z</dcterms:created>
  <dcterms:modified xsi:type="dcterms:W3CDTF">2014-03-28T04:47:57Z</dcterms:modified>
</cp:coreProperties>
</file>