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250" activeTab="1"/>
  </bookViews>
  <sheets>
    <sheet name="Перечень работ и услуг" sheetId="2" r:id="rId1"/>
    <sheet name="отчет 2013г." sheetId="4" r:id="rId2"/>
  </sheets>
  <externalReferences>
    <externalReference r:id="rId3"/>
  </externalReferences>
  <definedNames>
    <definedName name="_xlnm.Print_Area" localSheetId="1">'отчет 2013г.'!$A$1:$N$54</definedName>
  </definedNames>
  <calcPr calcId="144525"/>
</workbook>
</file>

<file path=xl/calcChain.xml><?xml version="1.0" encoding="utf-8"?>
<calcChain xmlns="http://schemas.openxmlformats.org/spreadsheetml/2006/main">
  <c r="G19" i="4" l="1"/>
  <c r="G18" i="4"/>
  <c r="B39" i="4" l="1"/>
  <c r="B40" i="4" s="1"/>
  <c r="B41" i="4" s="1"/>
  <c r="B42" i="4" s="1"/>
  <c r="M37" i="4"/>
  <c r="H17" i="4" s="1"/>
  <c r="I37" i="4"/>
  <c r="G37" i="4"/>
  <c r="M24" i="4"/>
  <c r="H16" i="4" s="1"/>
  <c r="I24" i="4"/>
  <c r="G24" i="4"/>
  <c r="H18" i="4"/>
  <c r="E18" i="4"/>
  <c r="E17" i="4"/>
  <c r="E16" i="4"/>
  <c r="E19" i="4" s="1"/>
  <c r="H19" i="4" l="1"/>
  <c r="G50" i="4"/>
  <c r="M50" i="4"/>
  <c r="I50" i="4"/>
  <c r="G17" i="4"/>
  <c r="J17" i="4" s="1"/>
  <c r="J18" i="4"/>
  <c r="D16" i="4"/>
  <c r="G16" i="4"/>
  <c r="J16" i="4" s="1"/>
  <c r="D17" i="4"/>
  <c r="L17" i="4" s="1"/>
  <c r="D18" i="4"/>
  <c r="L18" i="4" s="1"/>
  <c r="J19" i="4" l="1"/>
  <c r="L16" i="4"/>
  <c r="E120" i="2" l="1"/>
  <c r="D89" i="2"/>
  <c r="E78" i="2"/>
  <c r="F78" i="2" s="1"/>
  <c r="E77" i="2"/>
  <c r="F77" i="2" s="1"/>
  <c r="E76" i="2"/>
  <c r="F76" i="2" s="1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E29" i="2"/>
  <c r="E80" i="2" s="1"/>
  <c r="E28" i="2"/>
  <c r="E79" i="2" s="1"/>
  <c r="F79" i="2" l="1"/>
  <c r="F80" i="2" s="1"/>
  <c r="F120" i="2"/>
  <c r="F92" i="2"/>
  <c r="F94" i="2"/>
  <c r="F96" i="2"/>
  <c r="F97" i="2"/>
  <c r="F98" i="2"/>
  <c r="F99" i="2"/>
  <c r="F100" i="2"/>
  <c r="F101" i="2"/>
  <c r="F102" i="2"/>
  <c r="F103" i="2"/>
  <c r="F104" i="2"/>
  <c r="F106" i="2"/>
  <c r="F107" i="2"/>
  <c r="F109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<sst xmlns="http://schemas.openxmlformats.org/spreadsheetml/2006/main" count="285" uniqueCount="188">
  <si>
    <t>О Т Ч Е Т</t>
  </si>
  <si>
    <t xml:space="preserve"> О ВЫПОЛНЕННЫХ  РАБОТАХ  И  УСЛУГАХ   </t>
  </si>
  <si>
    <t xml:space="preserve">I. ОБЩИЕ СВЕДЕНИЯ ОБ ОБЪЕКТЕ </t>
  </si>
  <si>
    <t>дом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</si>
  <si>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</si>
  <si>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</si>
  <si>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</si>
  <si>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</si>
  <si>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</si>
  <si>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</si>
  <si>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</si>
  <si>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</si>
  <si>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</si>
  <si>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</si>
  <si>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</si>
  <si>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</si>
  <si>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</si>
  <si>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</si>
  <si>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</si>
  <si>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руб.</t>
  </si>
  <si>
    <t>техобслуживание</t>
  </si>
  <si>
    <t>управление домом</t>
  </si>
  <si>
    <t>текущий ремонт</t>
  </si>
  <si>
    <t>III. ОСНОВНЫЕ ПОКАЗАТЕЛИ ФИНАНСОВО-ХОЗЯЙСТВЕННОЙ ДЕЯТЕЛЬНОСТИ</t>
  </si>
  <si>
    <t>№                         п/п</t>
  </si>
  <si>
    <t>Показатели жилищных услуг</t>
  </si>
  <si>
    <t>Некачественное предоставление услуг</t>
  </si>
  <si>
    <t>Месяц</t>
  </si>
  <si>
    <t>Сумма</t>
  </si>
  <si>
    <t>I.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</si>
  <si>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</si>
  <si>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</si>
  <si>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</si>
  <si>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Механизированная расчистка придомовой территорий от снега</t>
  </si>
  <si>
    <t>Ремонтно-аварийное обслуживание</t>
  </si>
  <si>
    <t>II.</t>
  </si>
  <si>
    <t>Расходы по управлению общедомовым имуществом многоквартирных домов, в т.ч.</t>
  </si>
  <si>
    <t>Работа Диспетчерской службы</t>
  </si>
  <si>
    <t>Работа Паспортного стола</t>
  </si>
  <si>
    <t>Сбытовая надбавка</t>
  </si>
  <si>
    <t>Услуги по управлению</t>
  </si>
  <si>
    <t>III.</t>
  </si>
  <si>
    <t>Всего</t>
  </si>
  <si>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</si>
  <si>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</si>
  <si>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</si>
  <si>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</si>
  <si>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</si>
  <si>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</si>
  <si>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</si>
  <si>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</si>
  <si>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</si>
  <si>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</si>
  <si>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</si>
  <si>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</si>
  <si>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</si>
  <si>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</si>
  <si>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</si>
  <si>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</si>
  <si>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</si>
  <si>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Проведение технических осмотров, составление дефектных ведомостей</t>
  </si>
  <si>
    <t>13.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</si>
  <si>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</si>
  <si>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</si>
  <si>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</si>
  <si>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</si>
  <si>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</si>
  <si>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 xml:space="preserve">по решению общего собрания собственников 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</si>
  <si>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</si>
  <si>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</si>
  <si>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</si>
  <si>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</si>
  <si>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</si>
  <si>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</si>
  <si>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</si>
  <si>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</si>
  <si>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</si>
  <si>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</si>
  <si>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</si>
  <si>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</si>
  <si>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</si>
  <si>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</si>
  <si>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</si>
  <si>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</si>
  <si>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</si>
  <si>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</si>
  <si>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По заявкам</t>
  </si>
  <si>
    <t>Аварийное обслуживание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</si>
  <si>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</si>
  <si>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</si>
  <si>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</si>
  <si>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</si>
  <si>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</si>
  <si>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</si>
  <si>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</si>
  <si>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</si>
  <si>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</si>
  <si>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</si>
  <si>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</si>
  <si>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</si>
  <si>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по мере необходимости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</si>
  <si>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</si>
  <si>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</si>
  <si>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</si>
  <si>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</si>
  <si>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</si>
  <si>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</si>
  <si>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</si>
  <si>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</si>
  <si>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1.</t>
  </si>
  <si>
    <t>Годовая плата с общей площади квартир (руб.)</t>
  </si>
  <si>
    <t>Стоимость за 1 кв. м. (руб. в месяц)</t>
  </si>
  <si>
    <t>Периодич-ность</t>
  </si>
  <si>
    <t>Виды работ</t>
  </si>
  <si>
    <t>№</t>
  </si>
  <si>
    <t xml:space="preserve">        Полезная площадь (общая квартир) м2 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</si>
  <si>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</si>
  <si>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</si>
  <si>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</si>
  <si>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</si>
  <si>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</si>
  <si>
    <t>Итого с НДС</t>
  </si>
  <si>
    <t>Итого</t>
  </si>
  <si>
    <t>Отопление</t>
  </si>
  <si>
    <t xml:space="preserve">20. </t>
  </si>
  <si>
    <t>ХВС</t>
  </si>
  <si>
    <t xml:space="preserve">19. </t>
  </si>
  <si>
    <t>ГВС</t>
  </si>
  <si>
    <t xml:space="preserve">18. </t>
  </si>
  <si>
    <t>Обслуживание приборов учета:</t>
  </si>
  <si>
    <t>Техническое обслуживание и текущий ремонт внутридомовых систем инженерного обеспечения</t>
  </si>
  <si>
    <t>Услуги и работы по управлению МКД</t>
  </si>
  <si>
    <t>услуги</t>
  </si>
  <si>
    <t>Годовая плата (руб.)</t>
  </si>
  <si>
    <t>Стоимость на 1 кв. м. общ. площади (руб. в месяц)</t>
  </si>
  <si>
    <t>Полезная площадь (общая квартир) м2</t>
  </si>
  <si>
    <t>п/р Ново-Александровск, ул. 30 лет Победы, 3-б</t>
  </si>
  <si>
    <t>работ и услуг по содержанию и ремонту общего имущества</t>
  </si>
  <si>
    <t xml:space="preserve">5.    </t>
  </si>
  <si>
    <t xml:space="preserve">4.    </t>
  </si>
  <si>
    <t xml:space="preserve">3.    </t>
  </si>
  <si>
    <t xml:space="preserve">2.    </t>
  </si>
  <si>
    <t xml:space="preserve">1.    </t>
  </si>
  <si>
    <t>шаблон</t>
  </si>
  <si>
    <t>Горького</t>
  </si>
  <si>
    <t xml:space="preserve"> </t>
  </si>
  <si>
    <t>пер. Горького 22</t>
  </si>
  <si>
    <t>Отклонение</t>
  </si>
  <si>
    <t>мес.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</si>
  <si>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</si>
  <si>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</si>
  <si>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</si>
  <si>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</si>
  <si>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пер.</t>
  </si>
  <si>
    <t>шл/блок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</si>
  <si>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</si>
  <si>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</si>
  <si>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</si>
  <si>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</si>
  <si>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</si>
  <si>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,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</si>
  <si>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</si>
  <si>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</si>
  <si>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</si>
  <si>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</si>
  <si>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</si>
  <si>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услуга не предоставляется</t>
  </si>
  <si>
    <t xml:space="preserve">Уборка придомовых территорий </t>
  </si>
  <si>
    <t>5 раз в неделю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</si>
  <si>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</si>
  <si>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</si>
  <si>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</si>
  <si>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</si>
  <si>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</si>
  <si>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</si>
  <si>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</si>
  <si>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</si>
  <si>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</si>
  <si>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</si>
  <si>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</si>
  <si>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</si>
  <si>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</si>
  <si>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</si>
  <si>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</si>
  <si>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и общего имущества многоквартирных домов.</t>
  </si>
  <si>
    <t>на основании утв.плана текущих ремонтов</t>
  </si>
  <si>
    <t>исп. Пак Г.Е. 791800</t>
  </si>
  <si>
    <t>мет.проф.скатн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</si>
</sst>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center" vertical="center"/>
    </xf>
    <xf numFmtId="0" fontId="4" fillId="0" borderId="0">
      <alignment horizontal="center" vertical="top"/>
    </xf>
    <xf numFmtId="0" fontId="2" fillId="0" borderId="0">
      <alignment horizontal="right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5" borderId="0">
      <alignment horizontal="left" vertical="top"/>
    </xf>
    <xf numFmtId="0" fontId="4" fillId="5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 vertical="top"/>
    </xf>
    <xf numFmtId="0" fontId="4" fillId="0" borderId="0">
      <alignment horizontal="right"/>
    </xf>
    <xf numFmtId="0" fontId="3" fillId="0" borderId="0">
      <alignment horizontal="left"/>
    </xf>
    <xf numFmtId="0" fontId="5" fillId="0" borderId="0">
      <alignment horizontal="right"/>
    </xf>
    <xf numFmtId="0" fontId="6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7" fillId="0" borderId="0" xfId="24" applyFont="1" applyAlignment="1">
      <alignment vertical="center"/>
    </xf>
    <xf numFmtId="0" fontId="8" fillId="0" borderId="4" xfId="24" applyFont="1" applyBorder="1"/>
    <xf numFmtId="0" fontId="8" fillId="0" borderId="4" xfId="24" applyFont="1" applyBorder="1" applyAlignment="1">
      <alignment horizontal="justify" vertical="top" wrapText="1"/>
    </xf>
    <xf numFmtId="2" fontId="7" fillId="0" borderId="0" xfId="24" applyNumberFormat="1" applyFont="1" applyAlignment="1">
      <alignment vertical="center"/>
    </xf>
    <xf numFmtId="0" fontId="8" fillId="0" borderId="4" xfId="24" applyFont="1" applyBorder="1" applyAlignment="1">
      <alignment vertical="top" wrapText="1"/>
    </xf>
    <xf numFmtId="4" fontId="11" fillId="0" borderId="0" xfId="24" applyNumberFormat="1" applyFont="1" applyBorder="1" applyAlignment="1">
      <alignment vertical="center" wrapText="1"/>
    </xf>
    <xf numFmtId="2" fontId="11" fillId="0" borderId="0" xfId="24" applyNumberFormat="1" applyFont="1" applyBorder="1" applyAlignment="1">
      <alignment horizontal="center" vertical="center" wrapText="1"/>
    </xf>
    <xf numFmtId="0" fontId="11" fillId="0" borderId="0" xfId="24" applyFont="1" applyBorder="1" applyAlignment="1">
      <alignment vertical="center" wrapText="1"/>
    </xf>
    <xf numFmtId="0" fontId="12" fillId="0" borderId="0" xfId="24" applyFont="1" applyBorder="1" applyAlignment="1">
      <alignment vertical="center" wrapText="1"/>
    </xf>
    <xf numFmtId="0" fontId="9" fillId="0" borderId="0" xfId="24" applyFont="1" applyBorder="1" applyAlignment="1">
      <alignment horizontal="center" vertical="center"/>
    </xf>
    <xf numFmtId="4" fontId="11" fillId="0" borderId="4" xfId="24" applyNumberFormat="1" applyFont="1" applyBorder="1" applyAlignment="1">
      <alignment vertical="center" wrapText="1"/>
    </xf>
    <xf numFmtId="0" fontId="11" fillId="0" borderId="4" xfId="24" applyFont="1" applyBorder="1" applyAlignment="1">
      <alignment vertical="center" wrapText="1"/>
    </xf>
    <xf numFmtId="2" fontId="9" fillId="0" borderId="4" xfId="24" applyNumberFormat="1" applyFont="1" applyBorder="1" applyAlignment="1">
      <alignment horizontal="right" vertical="center" wrapText="1"/>
    </xf>
    <xf numFmtId="0" fontId="13" fillId="0" borderId="4" xfId="24" applyFont="1" applyBorder="1" applyAlignment="1">
      <alignment vertical="center" wrapText="1"/>
    </xf>
    <xf numFmtId="0" fontId="14" fillId="0" borderId="4" xfId="24" applyFont="1" applyBorder="1" applyAlignment="1">
      <alignment vertical="center" wrapText="1"/>
    </xf>
    <xf numFmtId="0" fontId="9" fillId="0" borderId="4" xfId="24" applyFont="1" applyBorder="1" applyAlignment="1">
      <alignment vertical="center"/>
    </xf>
    <xf numFmtId="0" fontId="17" fillId="0" borderId="4" xfId="24" applyFont="1" applyBorder="1" applyAlignment="1">
      <alignment vertical="center"/>
    </xf>
    <xf numFmtId="0" fontId="16" fillId="0" borderId="4" xfId="24" applyFont="1" applyBorder="1" applyAlignment="1">
      <alignment vertical="center" wrapText="1"/>
    </xf>
    <xf numFmtId="0" fontId="19" fillId="0" borderId="4" xfId="24" applyFont="1" applyBorder="1" applyAlignment="1">
      <alignment vertical="center" wrapText="1"/>
    </xf>
    <xf numFmtId="0" fontId="17" fillId="0" borderId="4" xfId="25" applyFont="1" applyBorder="1" applyAlignment="1">
      <alignment wrapText="1"/>
    </xf>
    <xf numFmtId="2" fontId="11" fillId="0" borderId="4" xfId="24" applyNumberFormat="1" applyFont="1" applyBorder="1" applyAlignment="1">
      <alignment horizontal="center" vertical="center" wrapText="1"/>
    </xf>
    <xf numFmtId="2" fontId="9" fillId="0" borderId="0" xfId="24" applyNumberFormat="1" applyFont="1" applyAlignment="1">
      <alignment vertical="center"/>
    </xf>
    <xf numFmtId="0" fontId="9" fillId="0" borderId="0" xfId="24" applyFont="1" applyAlignment="1">
      <alignment horizontal="right" vertical="center"/>
    </xf>
    <xf numFmtId="0" fontId="9" fillId="0" borderId="0" xfId="24" applyFont="1" applyAlignment="1">
      <alignment vertical="center"/>
    </xf>
    <xf numFmtId="2" fontId="7" fillId="0" borderId="0" xfId="24" applyNumberFormat="1" applyAlignment="1">
      <alignment vertical="center"/>
    </xf>
    <xf numFmtId="0" fontId="9" fillId="0" borderId="0" xfId="24" applyFont="1" applyAlignment="1">
      <alignment horizontal="left" vertical="center"/>
    </xf>
    <xf numFmtId="2" fontId="8" fillId="0" borderId="0" xfId="24" applyNumberFormat="1" applyFont="1" applyAlignment="1">
      <alignment vertical="center"/>
    </xf>
    <xf numFmtId="4" fontId="20" fillId="0" borderId="4" xfId="24" applyNumberFormat="1" applyFont="1" applyBorder="1" applyAlignment="1">
      <alignment vertical="center" wrapText="1"/>
    </xf>
    <xf numFmtId="2" fontId="20" fillId="0" borderId="4" xfId="24" applyNumberFormat="1" applyFont="1" applyBorder="1" applyAlignment="1">
      <alignment horizontal="center" vertical="center" wrapText="1"/>
    </xf>
    <xf numFmtId="0" fontId="7" fillId="0" borderId="4" xfId="24" applyFont="1" applyBorder="1" applyAlignment="1">
      <alignment vertical="center"/>
    </xf>
    <xf numFmtId="164" fontId="7" fillId="0" borderId="4" xfId="24" applyNumberFormat="1" applyFont="1" applyBorder="1" applyAlignment="1">
      <alignment horizontal="center" vertical="center"/>
    </xf>
    <xf numFmtId="0" fontId="20" fillId="0" borderId="4" xfId="24" applyFont="1" applyBorder="1" applyAlignment="1">
      <alignment vertical="center" wrapText="1"/>
    </xf>
    <xf numFmtId="164" fontId="20" fillId="0" borderId="4" xfId="24" applyNumberFormat="1" applyFont="1" applyBorder="1" applyAlignment="1">
      <alignment horizontal="center" vertical="center" wrapText="1"/>
    </xf>
    <xf numFmtId="0" fontId="20" fillId="0" borderId="4" xfId="24" applyFont="1" applyBorder="1" applyAlignment="1">
      <alignment horizontal="left" vertical="center" wrapText="1"/>
    </xf>
    <xf numFmtId="0" fontId="7" fillId="0" borderId="4" xfId="24" applyFont="1" applyBorder="1" applyAlignment="1">
      <alignment horizontal="center" vertical="center"/>
    </xf>
    <xf numFmtId="0" fontId="20" fillId="0" borderId="4" xfId="24" applyFont="1" applyBorder="1" applyAlignment="1">
      <alignment horizontal="center" vertical="center" wrapText="1"/>
    </xf>
    <xf numFmtId="0" fontId="7" fillId="0" borderId="0" xfId="24" applyFont="1" applyAlignment="1">
      <alignment horizontal="right" vertical="center"/>
    </xf>
    <xf numFmtId="0" fontId="7" fillId="0" borderId="0" xfId="24" applyFont="1" applyFill="1" applyAlignment="1">
      <alignment vertical="center"/>
    </xf>
    <xf numFmtId="164" fontId="7" fillId="0" borderId="0" xfId="24" applyNumberFormat="1" applyFont="1" applyFill="1" applyAlignment="1">
      <alignment horizontal="center" vertical="center"/>
    </xf>
    <xf numFmtId="0" fontId="7" fillId="6" borderId="0" xfId="24" applyFont="1" applyFill="1" applyAlignment="1">
      <alignment vertical="center"/>
    </xf>
    <xf numFmtId="164" fontId="7" fillId="6" borderId="0" xfId="24" applyNumberFormat="1" applyFont="1" applyFill="1" applyAlignment="1">
      <alignment horizontal="center" vertical="center"/>
    </xf>
    <xf numFmtId="164" fontId="20" fillId="6" borderId="0" xfId="24" applyNumberFormat="1" applyFont="1" applyFill="1" applyBorder="1" applyAlignment="1">
      <alignment horizontal="center" vertical="center" wrapText="1"/>
    </xf>
    <xf numFmtId="0" fontId="7" fillId="6" borderId="4" xfId="24" applyFont="1" applyFill="1" applyBorder="1" applyAlignment="1">
      <alignment vertical="center"/>
    </xf>
    <xf numFmtId="2" fontId="7" fillId="6" borderId="4" xfId="24" applyNumberFormat="1" applyFont="1" applyFill="1" applyBorder="1" applyAlignment="1">
      <alignment vertical="center"/>
    </xf>
    <xf numFmtId="164" fontId="20" fillId="6" borderId="4" xfId="24" applyNumberFormat="1" applyFont="1" applyFill="1" applyBorder="1" applyAlignment="1">
      <alignment horizontal="center" vertical="center" wrapText="1"/>
    </xf>
    <xf numFmtId="0" fontId="20" fillId="6" borderId="4" xfId="24" applyFont="1" applyFill="1" applyBorder="1" applyAlignment="1">
      <alignment vertical="center" wrapText="1"/>
    </xf>
    <xf numFmtId="2" fontId="20" fillId="6" borderId="4" xfId="24" applyNumberFormat="1" applyFont="1" applyFill="1" applyBorder="1" applyAlignment="1">
      <alignment vertical="center" wrapText="1"/>
    </xf>
    <xf numFmtId="2" fontId="7" fillId="0" borderId="4" xfId="24" applyNumberFormat="1" applyFont="1" applyBorder="1" applyAlignment="1">
      <alignment horizontal="right" vertical="center"/>
    </xf>
    <xf numFmtId="2" fontId="20" fillId="0" borderId="4" xfId="24" applyNumberFormat="1" applyFont="1" applyBorder="1" applyAlignment="1">
      <alignment vertical="center" wrapText="1"/>
    </xf>
    <xf numFmtId="0" fontId="20" fillId="0" borderId="5" xfId="24" applyFont="1" applyBorder="1" applyAlignment="1">
      <alignment vertical="center" wrapText="1"/>
    </xf>
    <xf numFmtId="0" fontId="9" fillId="0" borderId="4" xfId="24" applyFont="1" applyBorder="1" applyAlignment="1">
      <alignment horizontal="center" vertical="center"/>
    </xf>
    <xf numFmtId="0" fontId="11" fillId="0" borderId="4" xfId="24" applyFont="1" applyBorder="1" applyAlignment="1">
      <alignment horizontal="left" vertical="center" wrapText="1"/>
    </xf>
    <xf numFmtId="4" fontId="11" fillId="0" borderId="12" xfId="24" applyNumberFormat="1" applyFont="1" applyBorder="1" applyAlignment="1">
      <alignment horizontal="right" vertical="center" wrapText="1"/>
    </xf>
    <xf numFmtId="0" fontId="11" fillId="0" borderId="4" xfId="24" applyFont="1" applyBorder="1" applyAlignment="1">
      <alignment horizontal="center" vertical="center" wrapText="1"/>
    </xf>
    <xf numFmtId="2" fontId="11" fillId="0" borderId="4" xfId="24" applyNumberFormat="1" applyFont="1" applyBorder="1" applyAlignment="1">
      <alignment horizontal="right" vertical="center" wrapText="1"/>
    </xf>
    <xf numFmtId="4" fontId="11" fillId="0" borderId="4" xfId="24" applyNumberFormat="1" applyFont="1" applyBorder="1" applyAlignment="1">
      <alignment horizontal="right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164" fontId="11" fillId="0" borderId="4" xfId="24" applyNumberFormat="1" applyFont="1" applyBorder="1" applyAlignment="1">
      <alignment horizontal="center" vertical="center" wrapText="1"/>
    </xf>
    <xf numFmtId="0" fontId="7" fillId="0" borderId="0" xfId="24" applyFont="1" applyAlignment="1">
      <alignment horizontal="center" vertical="center"/>
    </xf>
    <xf numFmtId="164" fontId="7" fillId="0" borderId="0" xfId="24" applyNumberFormat="1" applyFont="1" applyAlignment="1">
      <alignment horizontal="center" vertical="center"/>
    </xf>
    <xf numFmtId="0" fontId="14" fillId="0" borderId="4" xfId="24" applyFont="1" applyBorder="1" applyAlignment="1">
      <alignment horizontal="left" vertical="center" wrapText="1"/>
    </xf>
    <xf numFmtId="0" fontId="13" fillId="0" borderId="4" xfId="24" applyFont="1" applyBorder="1" applyAlignment="1">
      <alignment horizontal="left" vertical="center" wrapText="1"/>
    </xf>
    <xf numFmtId="0" fontId="9" fillId="0" borderId="4" xfId="24" applyFont="1" applyBorder="1" applyAlignment="1">
      <alignment horizontal="left" vertical="center"/>
    </xf>
    <xf numFmtId="0" fontId="18" fillId="0" borderId="4" xfId="24" applyFont="1" applyBorder="1" applyAlignment="1">
      <alignment horizontal="left" vertical="center"/>
    </xf>
    <xf numFmtId="0" fontId="16" fillId="0" borderId="4" xfId="24" applyFont="1" applyFill="1" applyBorder="1" applyAlignment="1">
      <alignment horizontal="left" vertical="center" wrapText="1"/>
    </xf>
    <xf numFmtId="0" fontId="12" fillId="0" borderId="4" xfId="24" applyFont="1" applyBorder="1" applyAlignment="1">
      <alignment horizontal="left" vertical="center" wrapText="1"/>
    </xf>
    <xf numFmtId="0" fontId="17" fillId="0" borderId="4" xfId="25" applyFont="1" applyBorder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0" fontId="21" fillId="0" borderId="0" xfId="3" applyFont="1" applyFill="1" applyBorder="1" applyAlignment="1">
      <alignment horizontal="right" vertical="center" wrapText="1"/>
    </xf>
    <xf numFmtId="0" fontId="21" fillId="0" borderId="0" xfId="3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6" fillId="2" borderId="4" xfId="10" applyFont="1" applyFill="1" applyBorder="1" applyAlignment="1">
      <alignment horizontal="center" vertical="center" wrapText="1"/>
    </xf>
    <xf numFmtId="1" fontId="23" fillId="2" borderId="4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horizontal="left" vertical="center" wrapText="1"/>
    </xf>
    <xf numFmtId="0" fontId="25" fillId="0" borderId="4" xfId="1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0" xfId="1" quotePrefix="1" applyFont="1" applyFill="1" applyAlignment="1">
      <alignment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Fill="1" applyAlignment="1">
      <alignment vertical="center" wrapText="1"/>
    </xf>
    <xf numFmtId="0" fontId="24" fillId="0" borderId="2" xfId="2" applyFont="1" applyFill="1" applyBorder="1" applyAlignment="1">
      <alignment vertical="center" wrapText="1"/>
    </xf>
    <xf numFmtId="0" fontId="27" fillId="7" borderId="4" xfId="0" applyNumberFormat="1" applyFont="1" applyFill="1" applyBorder="1" applyAlignment="1" applyProtection="1">
      <alignment horizontal="center" vertical="center" wrapText="1"/>
    </xf>
    <xf numFmtId="0" fontId="24" fillId="0" borderId="4" xfId="6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4" xfId="6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4" fillId="0" borderId="4" xfId="9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6" fillId="0" borderId="13" xfId="11" applyFont="1" applyFill="1" applyBorder="1" applyAlignment="1">
      <alignment horizontal="center" vertical="center" wrapText="1"/>
    </xf>
    <xf numFmtId="0" fontId="26" fillId="0" borderId="12" xfId="11" applyFont="1" applyFill="1" applyBorder="1" applyAlignment="1">
      <alignment horizontal="center" vertical="center" wrapText="1"/>
    </xf>
    <xf numFmtId="0" fontId="24" fillId="0" borderId="0" xfId="11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16" xfId="11" applyFont="1" applyFill="1" applyBorder="1" applyAlignment="1">
      <alignment horizontal="center" vertical="center" wrapText="1"/>
    </xf>
    <xf numFmtId="4" fontId="24" fillId="0" borderId="4" xfId="11" quotePrefix="1" applyNumberFormat="1" applyFont="1" applyFill="1" applyBorder="1" applyAlignment="1">
      <alignment horizontal="center" vertical="center" wrapText="1"/>
    </xf>
    <xf numFmtId="4" fontId="21" fillId="8" borderId="4" xfId="11" quotePrefix="1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left" vertical="center" wrapText="1"/>
    </xf>
    <xf numFmtId="0" fontId="24" fillId="0" borderId="0" xfId="11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vertical="center" wrapText="1"/>
    </xf>
    <xf numFmtId="4" fontId="24" fillId="0" borderId="0" xfId="11" applyNumberFormat="1" applyFont="1" applyFill="1" applyBorder="1" applyAlignment="1">
      <alignment vertical="center" wrapText="1"/>
    </xf>
    <xf numFmtId="4" fontId="24" fillId="0" borderId="0" xfId="11" quotePrefix="1" applyNumberFormat="1" applyFont="1" applyFill="1" applyBorder="1" applyAlignment="1">
      <alignment vertical="center" wrapText="1"/>
    </xf>
    <xf numFmtId="9" fontId="22" fillId="0" borderId="0" xfId="28" applyFont="1" applyFill="1" applyBorder="1" applyAlignment="1">
      <alignment vertical="center"/>
    </xf>
    <xf numFmtId="0" fontId="21" fillId="0" borderId="0" xfId="10" applyFont="1" applyFill="1" applyAlignment="1">
      <alignment vertical="center" wrapText="1"/>
    </xf>
    <xf numFmtId="0" fontId="21" fillId="2" borderId="16" xfId="10" applyFont="1" applyFill="1" applyBorder="1" applyAlignment="1">
      <alignment horizontal="center" vertical="center" wrapText="1"/>
    </xf>
    <xf numFmtId="0" fontId="21" fillId="2" borderId="4" xfId="10" applyFont="1" applyFill="1" applyBorder="1" applyAlignment="1">
      <alignment horizontal="center" vertical="center" wrapText="1"/>
    </xf>
    <xf numFmtId="2" fontId="26" fillId="2" borderId="4" xfId="10" applyNumberFormat="1" applyFont="1" applyFill="1" applyBorder="1" applyAlignment="1">
      <alignment horizontal="center" vertical="center" wrapText="1"/>
    </xf>
    <xf numFmtId="0" fontId="21" fillId="2" borderId="4" xfId="10" quotePrefix="1" applyFont="1" applyFill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2" fontId="23" fillId="2" borderId="4" xfId="10" applyNumberFormat="1" applyFont="1" applyFill="1" applyBorder="1" applyAlignment="1">
      <alignment horizontal="center" vertical="center" wrapText="1"/>
    </xf>
    <xf numFmtId="1" fontId="24" fillId="2" borderId="4" xfId="10" applyNumberFormat="1" applyFont="1" applyFill="1" applyBorder="1" applyAlignment="1">
      <alignment horizontal="center" vertical="center" wrapText="1"/>
    </xf>
    <xf numFmtId="2" fontId="24" fillId="2" borderId="4" xfId="10" applyNumberFormat="1" applyFont="1" applyFill="1" applyBorder="1" applyAlignment="1">
      <alignment horizontal="center" vertical="center" wrapText="1"/>
    </xf>
    <xf numFmtId="0" fontId="21" fillId="3" borderId="16" xfId="10" applyFont="1" applyFill="1" applyBorder="1" applyAlignment="1">
      <alignment horizontal="center" vertical="center" wrapText="1"/>
    </xf>
    <xf numFmtId="0" fontId="21" fillId="3" borderId="4" xfId="10" applyFont="1" applyFill="1" applyBorder="1" applyAlignment="1">
      <alignment horizontal="center" vertical="center" wrapText="1"/>
    </xf>
    <xf numFmtId="2" fontId="21" fillId="3" borderId="4" xfId="10" applyNumberFormat="1" applyFont="1" applyFill="1" applyBorder="1" applyAlignment="1">
      <alignment horizontal="center" vertical="center" wrapText="1"/>
    </xf>
    <xf numFmtId="0" fontId="21" fillId="3" borderId="4" xfId="10" quotePrefix="1" applyFont="1" applyFill="1" applyBorder="1" applyAlignment="1">
      <alignment horizontal="center" vertical="center" wrapText="1"/>
    </xf>
    <xf numFmtId="0" fontId="24" fillId="3" borderId="4" xfId="10" applyFont="1" applyFill="1" applyBorder="1" applyAlignment="1">
      <alignment horizontal="center" vertical="center" wrapText="1"/>
    </xf>
    <xf numFmtId="1" fontId="24" fillId="3" borderId="4" xfId="10" applyNumberFormat="1" applyFont="1" applyFill="1" applyBorder="1" applyAlignment="1">
      <alignment horizontal="center" vertical="center" wrapText="1"/>
    </xf>
    <xf numFmtId="2" fontId="24" fillId="3" borderId="4" xfId="10" applyNumberFormat="1" applyFont="1" applyFill="1" applyBorder="1" applyAlignment="1">
      <alignment horizontal="center" vertical="center" wrapText="1"/>
    </xf>
    <xf numFmtId="0" fontId="21" fillId="4" borderId="16" xfId="10" applyFont="1" applyFill="1" applyBorder="1" applyAlignment="1">
      <alignment horizontal="center" vertical="center" wrapText="1"/>
    </xf>
    <xf numFmtId="0" fontId="21" fillId="4" borderId="4" xfId="10" applyFont="1" applyFill="1" applyBorder="1" applyAlignment="1">
      <alignment horizontal="center" vertical="center" wrapText="1"/>
    </xf>
    <xf numFmtId="1" fontId="24" fillId="4" borderId="4" xfId="10" applyNumberFormat="1" applyFont="1" applyFill="1" applyBorder="1" applyAlignment="1">
      <alignment horizontal="center" vertical="center" wrapText="1"/>
    </xf>
    <xf numFmtId="2" fontId="21" fillId="4" borderId="4" xfId="10" applyNumberFormat="1" applyFont="1" applyFill="1" applyBorder="1" applyAlignment="1">
      <alignment horizontal="center" vertical="center" wrapText="1"/>
    </xf>
    <xf numFmtId="0" fontId="21" fillId="4" borderId="4" xfId="10" quotePrefix="1" applyFont="1" applyFill="1" applyBorder="1" applyAlignment="1">
      <alignment horizontal="center" vertical="center" wrapText="1"/>
    </xf>
    <xf numFmtId="0" fontId="24" fillId="4" borderId="4" xfId="10" applyFont="1" applyFill="1" applyBorder="1" applyAlignment="1">
      <alignment horizontal="center" vertical="center" wrapText="1"/>
    </xf>
    <xf numFmtId="2" fontId="24" fillId="4" borderId="4" xfId="10" applyNumberFormat="1" applyFont="1" applyFill="1" applyBorder="1" applyAlignment="1">
      <alignment horizontal="center" vertical="center" wrapText="1"/>
    </xf>
    <xf numFmtId="0" fontId="21" fillId="0" borderId="4" xfId="10" quotePrefix="1" applyFont="1" applyFill="1" applyBorder="1" applyAlignment="1">
      <alignment horizontal="center" vertical="center" wrapText="1"/>
    </xf>
    <xf numFmtId="0" fontId="21" fillId="0" borderId="5" xfId="10" applyFont="1" applyFill="1" applyBorder="1" applyAlignment="1">
      <alignment horizontal="left" vertical="center" wrapText="1"/>
    </xf>
    <xf numFmtId="0" fontId="21" fillId="0" borderId="6" xfId="10" applyFont="1" applyFill="1" applyBorder="1" applyAlignment="1">
      <alignment horizontal="left" vertical="center" wrapText="1"/>
    </xf>
    <xf numFmtId="2" fontId="28" fillId="0" borderId="4" xfId="0" applyNumberFormat="1" applyFont="1" applyFill="1" applyBorder="1" applyAlignment="1">
      <alignment horizontal="center" vertical="center"/>
    </xf>
    <xf numFmtId="0" fontId="24" fillId="0" borderId="0" xfId="12" applyFont="1" applyFill="1" applyAlignment="1">
      <alignment horizontal="right" vertical="center" wrapText="1"/>
    </xf>
    <xf numFmtId="0" fontId="24" fillId="0" borderId="0" xfId="12" applyFont="1" applyFill="1" applyAlignment="1">
      <alignment vertical="center" wrapText="1"/>
    </xf>
    <xf numFmtId="0" fontId="24" fillId="0" borderId="0" xfId="12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9" fillId="0" borderId="4" xfId="24" applyFont="1" applyBorder="1" applyAlignment="1">
      <alignment horizontal="center" vertical="top" wrapText="1"/>
    </xf>
    <xf numFmtId="0" fontId="9" fillId="0" borderId="4" xfId="24" applyFont="1" applyBorder="1" applyAlignment="1">
      <alignment horizontal="center" vertical="center"/>
    </xf>
    <xf numFmtId="0" fontId="11" fillId="0" borderId="4" xfId="24" applyFont="1" applyBorder="1" applyAlignment="1">
      <alignment horizontal="left" vertical="center" wrapText="1"/>
    </xf>
    <xf numFmtId="0" fontId="15" fillId="0" borderId="4" xfId="24" applyFont="1" applyBorder="1" applyAlignment="1">
      <alignment horizontal="center" vertical="center" wrapText="1"/>
    </xf>
    <xf numFmtId="4" fontId="11" fillId="0" borderId="12" xfId="24" applyNumberFormat="1" applyFont="1" applyBorder="1" applyAlignment="1">
      <alignment horizontal="right" vertical="center" wrapText="1"/>
    </xf>
    <xf numFmtId="4" fontId="11" fillId="0" borderId="17" xfId="24" applyNumberFormat="1" applyFont="1" applyBorder="1" applyAlignment="1">
      <alignment horizontal="right" vertical="center" wrapText="1"/>
    </xf>
    <xf numFmtId="4" fontId="11" fillId="0" borderId="16" xfId="24" applyNumberFormat="1" applyFont="1" applyBorder="1" applyAlignment="1">
      <alignment horizontal="right" vertical="center" wrapText="1"/>
    </xf>
    <xf numFmtId="0" fontId="10" fillId="0" borderId="0" xfId="24" applyFont="1" applyAlignment="1">
      <alignment horizontal="center" vertical="center"/>
    </xf>
    <xf numFmtId="164" fontId="11" fillId="0" borderId="12" xfId="24" applyNumberFormat="1" applyFont="1" applyBorder="1" applyAlignment="1">
      <alignment horizontal="center" vertical="center" wrapText="1"/>
    </xf>
    <xf numFmtId="164" fontId="11" fillId="0" borderId="16" xfId="24" applyNumberFormat="1" applyFont="1" applyBorder="1" applyAlignment="1">
      <alignment horizontal="center" vertical="center" wrapText="1"/>
    </xf>
    <xf numFmtId="0" fontId="11" fillId="0" borderId="4" xfId="24" applyFont="1" applyBorder="1" applyAlignment="1">
      <alignment horizontal="center" vertical="center" wrapText="1"/>
    </xf>
    <xf numFmtId="2" fontId="11" fillId="0" borderId="4" xfId="24" applyNumberFormat="1" applyFont="1" applyBorder="1" applyAlignment="1">
      <alignment horizontal="right" vertical="center" wrapText="1"/>
    </xf>
    <xf numFmtId="4" fontId="11" fillId="0" borderId="4" xfId="24" applyNumberFormat="1" applyFont="1" applyBorder="1" applyAlignment="1">
      <alignment horizontal="right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164" fontId="11" fillId="0" borderId="4" xfId="24" applyNumberFormat="1" applyFont="1" applyBorder="1" applyAlignment="1">
      <alignment horizontal="center" vertical="center" wrapText="1"/>
    </xf>
    <xf numFmtId="2" fontId="11" fillId="0" borderId="12" xfId="24" applyNumberFormat="1" applyFont="1" applyBorder="1" applyAlignment="1">
      <alignment horizontal="right" vertical="center" wrapText="1"/>
    </xf>
    <xf numFmtId="2" fontId="11" fillId="0" borderId="16" xfId="24" applyNumberFormat="1" applyFont="1" applyBorder="1" applyAlignment="1">
      <alignment horizontal="right" vertical="center" wrapText="1"/>
    </xf>
    <xf numFmtId="0" fontId="10" fillId="6" borderId="0" xfId="24" applyFont="1" applyFill="1" applyAlignment="1">
      <alignment horizontal="center" vertical="center"/>
    </xf>
    <xf numFmtId="0" fontId="7" fillId="0" borderId="0" xfId="24" applyFont="1" applyAlignment="1">
      <alignment horizontal="center" vertical="center"/>
    </xf>
    <xf numFmtId="164" fontId="7" fillId="0" borderId="0" xfId="24" applyNumberFormat="1" applyFont="1" applyAlignment="1">
      <alignment horizontal="center" vertical="center"/>
    </xf>
    <xf numFmtId="0" fontId="21" fillId="0" borderId="0" xfId="1" applyFont="1" applyFill="1" applyAlignment="1">
      <alignment horizontal="center" vertical="center" wrapText="1"/>
    </xf>
    <xf numFmtId="0" fontId="21" fillId="0" borderId="0" xfId="1" quotePrefix="1" applyFont="1" applyFill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quotePrefix="1" applyFont="1" applyFill="1" applyAlignment="1">
      <alignment horizontal="center" vertical="center" wrapText="1"/>
    </xf>
    <xf numFmtId="0" fontId="21" fillId="0" borderId="0" xfId="3" applyFont="1" applyFill="1" applyAlignment="1">
      <alignment horizontal="left" vertical="center" wrapText="1"/>
    </xf>
    <xf numFmtId="0" fontId="21" fillId="0" borderId="0" xfId="3" quotePrefix="1" applyFont="1" applyFill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4" fillId="0" borderId="0" xfId="4" quotePrefix="1" applyFont="1" applyFill="1" applyAlignment="1">
      <alignment horizontal="right" vertical="center" wrapText="1"/>
    </xf>
    <xf numFmtId="0" fontId="24" fillId="0" borderId="2" xfId="4" quotePrefix="1" applyFont="1" applyFill="1" applyBorder="1" applyAlignment="1">
      <alignment horizontal="right" vertical="center" wrapText="1"/>
    </xf>
    <xf numFmtId="0" fontId="24" fillId="0" borderId="18" xfId="4" quotePrefix="1" applyFont="1" applyFill="1" applyBorder="1" applyAlignment="1">
      <alignment horizontal="right" vertical="center" wrapText="1"/>
    </xf>
    <xf numFmtId="0" fontId="24" fillId="0" borderId="0" xfId="2" applyFont="1" applyFill="1" applyAlignment="1">
      <alignment horizontal="right" vertical="center" wrapText="1"/>
    </xf>
    <xf numFmtId="0" fontId="24" fillId="0" borderId="2" xfId="2" applyFont="1" applyFill="1" applyBorder="1" applyAlignment="1">
      <alignment horizontal="right" vertical="center" wrapText="1"/>
    </xf>
    <xf numFmtId="0" fontId="24" fillId="0" borderId="5" xfId="9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4" fillId="0" borderId="0" xfId="2" quotePrefix="1" applyFont="1" applyFill="1" applyBorder="1" applyAlignment="1">
      <alignment horizontal="right" vertical="center" wrapText="1"/>
    </xf>
    <xf numFmtId="0" fontId="24" fillId="0" borderId="2" xfId="2" quotePrefix="1" applyFont="1" applyFill="1" applyBorder="1" applyAlignment="1">
      <alignment horizontal="right" vertical="center" wrapText="1"/>
    </xf>
    <xf numFmtId="0" fontId="24" fillId="0" borderId="3" xfId="2" applyFont="1" applyFill="1" applyBorder="1" applyAlignment="1">
      <alignment horizontal="right" vertical="center" wrapText="1"/>
    </xf>
    <xf numFmtId="0" fontId="24" fillId="0" borderId="18" xfId="2" quotePrefix="1" applyFont="1" applyFill="1" applyBorder="1" applyAlignment="1">
      <alignment horizontal="right" vertical="center" wrapText="1"/>
    </xf>
    <xf numFmtId="0" fontId="21" fillId="0" borderId="14" xfId="11" applyFont="1" applyFill="1" applyBorder="1" applyAlignment="1">
      <alignment horizontal="center" vertical="center" wrapText="1"/>
    </xf>
    <xf numFmtId="0" fontId="21" fillId="0" borderId="15" xfId="11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center" vertical="center" wrapText="1"/>
    </xf>
    <xf numFmtId="0" fontId="24" fillId="0" borderId="5" xfId="11" applyFont="1" applyFill="1" applyBorder="1" applyAlignment="1">
      <alignment horizontal="left" vertical="center" wrapText="1"/>
    </xf>
    <xf numFmtId="0" fontId="24" fillId="0" borderId="6" xfId="11" quotePrefix="1" applyFont="1" applyFill="1" applyBorder="1" applyAlignment="1">
      <alignment horizontal="left" vertical="center" wrapText="1"/>
    </xf>
    <xf numFmtId="4" fontId="24" fillId="0" borderId="4" xfId="11" quotePrefix="1" applyNumberFormat="1" applyFont="1" applyFill="1" applyBorder="1" applyAlignment="1">
      <alignment horizontal="center" vertical="center" wrapText="1"/>
    </xf>
    <xf numFmtId="4" fontId="24" fillId="0" borderId="5" xfId="11" quotePrefix="1" applyNumberFormat="1" applyFont="1" applyFill="1" applyBorder="1" applyAlignment="1">
      <alignment horizontal="center" vertical="center" wrapText="1"/>
    </xf>
    <xf numFmtId="4" fontId="24" fillId="0" borderId="7" xfId="11" quotePrefix="1" applyNumberFormat="1" applyFont="1" applyFill="1" applyBorder="1" applyAlignment="1">
      <alignment horizontal="center" vertical="center" wrapText="1"/>
    </xf>
    <xf numFmtId="4" fontId="24" fillId="0" borderId="16" xfId="11" quotePrefix="1" applyNumberFormat="1" applyFont="1" applyFill="1" applyBorder="1" applyAlignment="1">
      <alignment horizontal="center" vertical="center" wrapText="1"/>
    </xf>
    <xf numFmtId="0" fontId="24" fillId="0" borderId="8" xfId="9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0" xfId="10" applyFont="1" applyFill="1" applyAlignment="1">
      <alignment horizontal="left" vertical="center" wrapText="1"/>
    </xf>
    <xf numFmtId="0" fontId="21" fillId="0" borderId="0" xfId="10" quotePrefix="1" applyFont="1" applyFill="1" applyAlignment="1">
      <alignment horizontal="left" vertical="center" wrapText="1"/>
    </xf>
    <xf numFmtId="0" fontId="21" fillId="0" borderId="10" xfId="11" applyFont="1" applyFill="1" applyBorder="1" applyAlignment="1">
      <alignment horizontal="center" vertical="center" wrapText="1"/>
    </xf>
    <xf numFmtId="0" fontId="21" fillId="0" borderId="11" xfId="11" applyFont="1" applyFill="1" applyBorder="1" applyAlignment="1">
      <alignment horizontal="center" vertical="center" wrapText="1"/>
    </xf>
    <xf numFmtId="0" fontId="26" fillId="0" borderId="10" xfId="11" applyFont="1" applyFill="1" applyBorder="1" applyAlignment="1">
      <alignment horizontal="center" vertical="center" wrapText="1"/>
    </xf>
    <xf numFmtId="0" fontId="26" fillId="0" borderId="11" xfId="11" applyFont="1" applyFill="1" applyBorder="1" applyAlignment="1">
      <alignment horizontal="center" vertical="center" wrapText="1"/>
    </xf>
    <xf numFmtId="0" fontId="26" fillId="0" borderId="13" xfId="11" applyFont="1" applyFill="1" applyBorder="1" applyAlignment="1">
      <alignment horizontal="center" vertical="center" wrapText="1"/>
    </xf>
    <xf numFmtId="0" fontId="21" fillId="0" borderId="5" xfId="11" applyFont="1" applyFill="1" applyBorder="1" applyAlignment="1">
      <alignment horizontal="left" vertical="center" wrapText="1"/>
    </xf>
    <xf numFmtId="0" fontId="21" fillId="0" borderId="6" xfId="11" quotePrefix="1" applyFont="1" applyFill="1" applyBorder="1" applyAlignment="1">
      <alignment horizontal="left" vertical="center" wrapText="1"/>
    </xf>
    <xf numFmtId="4" fontId="21" fillId="0" borderId="5" xfId="11" quotePrefix="1" applyNumberFormat="1" applyFont="1" applyFill="1" applyBorder="1" applyAlignment="1">
      <alignment horizontal="center" vertical="center" wrapText="1"/>
    </xf>
    <xf numFmtId="4" fontId="21" fillId="0" borderId="7" xfId="11" quotePrefix="1" applyNumberFormat="1" applyFont="1" applyFill="1" applyBorder="1" applyAlignment="1">
      <alignment horizontal="center" vertical="center" wrapText="1"/>
    </xf>
    <xf numFmtId="4" fontId="21" fillId="8" borderId="4" xfId="11" quotePrefix="1" applyNumberFormat="1" applyFont="1" applyFill="1" applyBorder="1" applyAlignment="1">
      <alignment horizontal="center" vertical="center" wrapText="1"/>
    </xf>
    <xf numFmtId="0" fontId="24" fillId="2" borderId="5" xfId="10" applyFont="1" applyFill="1" applyBorder="1" applyAlignment="1">
      <alignment horizontal="left" vertical="center" wrapText="1"/>
    </xf>
    <xf numFmtId="0" fontId="24" fillId="2" borderId="6" xfId="10" applyFont="1" applyFill="1" applyBorder="1" applyAlignment="1">
      <alignment horizontal="left" vertical="center" wrapText="1"/>
    </xf>
    <xf numFmtId="0" fontId="24" fillId="2" borderId="7" xfId="10" applyFont="1" applyFill="1" applyBorder="1" applyAlignment="1">
      <alignment horizontal="left" vertical="center" wrapText="1"/>
    </xf>
    <xf numFmtId="0" fontId="24" fillId="2" borderId="5" xfId="10" applyFont="1" applyFill="1" applyBorder="1" applyAlignment="1">
      <alignment horizontal="center" vertical="center" wrapText="1"/>
    </xf>
    <xf numFmtId="0" fontId="24" fillId="2" borderId="6" xfId="10" applyFont="1" applyFill="1" applyBorder="1" applyAlignment="1">
      <alignment horizontal="center" vertical="center" wrapText="1"/>
    </xf>
    <xf numFmtId="0" fontId="24" fillId="2" borderId="7" xfId="10" applyFont="1" applyFill="1" applyBorder="1" applyAlignment="1">
      <alignment horizontal="center" vertical="center" wrapText="1"/>
    </xf>
    <xf numFmtId="4" fontId="21" fillId="2" borderId="4" xfId="10" applyNumberFormat="1" applyFont="1" applyFill="1" applyBorder="1" applyAlignment="1">
      <alignment horizontal="center" vertical="center" wrapText="1"/>
    </xf>
    <xf numFmtId="0" fontId="29" fillId="2" borderId="10" xfId="10" applyFont="1" applyFill="1" applyBorder="1" applyAlignment="1">
      <alignment horizontal="center" vertical="center" wrapText="1"/>
    </xf>
    <xf numFmtId="0" fontId="29" fillId="2" borderId="13" xfId="10" applyFont="1" applyFill="1" applyBorder="1" applyAlignment="1">
      <alignment horizontal="center" vertical="center" wrapText="1"/>
    </xf>
    <xf numFmtId="0" fontId="29" fillId="2" borderId="11" xfId="10" applyFont="1" applyFill="1" applyBorder="1" applyAlignment="1">
      <alignment horizontal="center" vertical="center" wrapText="1"/>
    </xf>
    <xf numFmtId="4" fontId="24" fillId="2" borderId="4" xfId="10" applyNumberFormat="1" applyFont="1" applyFill="1" applyBorder="1" applyAlignment="1">
      <alignment horizontal="center" vertical="center" wrapText="1"/>
    </xf>
    <xf numFmtId="0" fontId="21" fillId="0" borderId="12" xfId="10" applyFont="1" applyFill="1" applyBorder="1" applyAlignment="1">
      <alignment horizontal="center" vertical="center" wrapText="1"/>
    </xf>
    <xf numFmtId="0" fontId="21" fillId="0" borderId="16" xfId="10" applyFont="1" applyFill="1" applyBorder="1" applyAlignment="1">
      <alignment horizontal="center" vertical="center" wrapText="1"/>
    </xf>
    <xf numFmtId="0" fontId="21" fillId="0" borderId="10" xfId="10" applyFont="1" applyFill="1" applyBorder="1" applyAlignment="1">
      <alignment horizontal="center" vertical="center" wrapText="1"/>
    </xf>
    <xf numFmtId="0" fontId="21" fillId="0" borderId="13" xfId="10" applyFont="1" applyFill="1" applyBorder="1" applyAlignment="1">
      <alignment horizontal="center" vertical="center" wrapText="1"/>
    </xf>
    <xf numFmtId="0" fontId="21" fillId="0" borderId="11" xfId="10" applyFont="1" applyFill="1" applyBorder="1" applyAlignment="1">
      <alignment horizontal="center" vertical="center" wrapText="1"/>
    </xf>
    <xf numFmtId="0" fontId="21" fillId="0" borderId="14" xfId="10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vertical="center" wrapText="1"/>
    </xf>
    <xf numFmtId="0" fontId="21" fillId="0" borderId="15" xfId="10" applyFont="1" applyFill="1" applyBorder="1" applyAlignment="1">
      <alignment horizontal="center" vertical="center" wrapText="1"/>
    </xf>
    <xf numFmtId="0" fontId="21" fillId="0" borderId="4" xfId="10" applyFont="1" applyFill="1" applyBorder="1" applyAlignment="1">
      <alignment horizontal="center" vertical="center" wrapText="1"/>
    </xf>
    <xf numFmtId="0" fontId="25" fillId="0" borderId="5" xfId="10" applyFont="1" applyFill="1" applyBorder="1" applyAlignment="1">
      <alignment horizontal="center" vertical="center" wrapText="1"/>
    </xf>
    <xf numFmtId="0" fontId="25" fillId="0" borderId="7" xfId="10" applyFont="1" applyFill="1" applyBorder="1" applyAlignment="1">
      <alignment horizontal="center" vertical="center" wrapText="1"/>
    </xf>
    <xf numFmtId="0" fontId="26" fillId="0" borderId="6" xfId="10" applyFont="1" applyFill="1" applyBorder="1" applyAlignment="1">
      <alignment horizontal="center" vertical="center" wrapText="1"/>
    </xf>
    <xf numFmtId="0" fontId="26" fillId="0" borderId="7" xfId="10" applyFont="1" applyFill="1" applyBorder="1" applyAlignment="1">
      <alignment horizontal="center" vertical="center" wrapText="1"/>
    </xf>
    <xf numFmtId="0" fontId="25" fillId="0" borderId="4" xfId="10" applyFont="1" applyFill="1" applyBorder="1" applyAlignment="1">
      <alignment horizontal="center" vertical="center" wrapText="1"/>
    </xf>
    <xf numFmtId="0" fontId="24" fillId="2" borderId="5" xfId="10" applyFont="1" applyFill="1" applyBorder="1" applyAlignment="1">
      <alignment horizontal="right" vertical="center" wrapText="1"/>
    </xf>
    <xf numFmtId="0" fontId="24" fillId="2" borderId="6" xfId="10" applyFont="1" applyFill="1" applyBorder="1" applyAlignment="1">
      <alignment horizontal="right" vertical="center" wrapText="1"/>
    </xf>
    <xf numFmtId="0" fontId="24" fillId="2" borderId="7" xfId="10" applyFont="1" applyFill="1" applyBorder="1" applyAlignment="1">
      <alignment horizontal="right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21" fillId="2" borderId="12" xfId="10" quotePrefix="1" applyFont="1" applyFill="1" applyBorder="1" applyAlignment="1">
      <alignment horizontal="center" vertical="center" wrapText="1"/>
    </xf>
    <xf numFmtId="0" fontId="21" fillId="2" borderId="16" xfId="10" quotePrefix="1" applyFont="1" applyFill="1" applyBorder="1" applyAlignment="1">
      <alignment horizontal="center" vertical="center" wrapText="1"/>
    </xf>
    <xf numFmtId="0" fontId="24" fillId="2" borderId="12" xfId="10" applyFont="1" applyFill="1" applyBorder="1" applyAlignment="1">
      <alignment horizontal="center" vertical="center" wrapText="1"/>
    </xf>
    <xf numFmtId="0" fontId="24" fillId="2" borderId="16" xfId="10" applyFont="1" applyFill="1" applyBorder="1" applyAlignment="1">
      <alignment horizontal="center" vertical="center" wrapText="1"/>
    </xf>
    <xf numFmtId="1" fontId="23" fillId="2" borderId="12" xfId="10" applyNumberFormat="1" applyFont="1" applyFill="1" applyBorder="1" applyAlignment="1">
      <alignment horizontal="center" vertical="center" wrapText="1"/>
    </xf>
    <xf numFmtId="1" fontId="23" fillId="2" borderId="16" xfId="10" applyNumberFormat="1" applyFont="1" applyFill="1" applyBorder="1" applyAlignment="1">
      <alignment horizontal="center" vertical="center" wrapText="1"/>
    </xf>
    <xf numFmtId="2" fontId="23" fillId="2" borderId="12" xfId="10" applyNumberFormat="1" applyFont="1" applyFill="1" applyBorder="1" applyAlignment="1">
      <alignment horizontal="center" vertical="center" wrapText="1"/>
    </xf>
    <xf numFmtId="2" fontId="23" fillId="2" borderId="16" xfId="10" applyNumberFormat="1" applyFont="1" applyFill="1" applyBorder="1" applyAlignment="1">
      <alignment horizontal="center" vertical="center" wrapText="1"/>
    </xf>
    <xf numFmtId="0" fontId="24" fillId="2" borderId="10" xfId="10" applyFont="1" applyFill="1" applyBorder="1" applyAlignment="1">
      <alignment horizontal="center" vertical="center" wrapText="1"/>
    </xf>
    <xf numFmtId="0" fontId="24" fillId="2" borderId="13" xfId="10" applyFont="1" applyFill="1" applyBorder="1" applyAlignment="1">
      <alignment horizontal="center" vertical="center" wrapText="1"/>
    </xf>
    <xf numFmtId="0" fontId="24" fillId="2" borderId="11" xfId="10" applyFont="1" applyFill="1" applyBorder="1" applyAlignment="1">
      <alignment horizontal="center" vertical="center" wrapText="1"/>
    </xf>
    <xf numFmtId="0" fontId="24" fillId="3" borderId="5" xfId="10" applyFont="1" applyFill="1" applyBorder="1" applyAlignment="1">
      <alignment horizontal="left" vertical="center" wrapText="1"/>
    </xf>
    <xf numFmtId="0" fontId="24" fillId="3" borderId="6" xfId="10" applyFont="1" applyFill="1" applyBorder="1" applyAlignment="1">
      <alignment horizontal="left" vertical="center" wrapText="1"/>
    </xf>
    <xf numFmtId="0" fontId="24" fillId="3" borderId="7" xfId="10" applyFont="1" applyFill="1" applyBorder="1" applyAlignment="1">
      <alignment horizontal="left" vertical="center" wrapText="1"/>
    </xf>
    <xf numFmtId="0" fontId="24" fillId="3" borderId="5" xfId="10" applyFont="1" applyFill="1" applyBorder="1" applyAlignment="1">
      <alignment horizontal="center" vertical="center" wrapText="1"/>
    </xf>
    <xf numFmtId="0" fontId="24" fillId="3" borderId="6" xfId="10" applyFont="1" applyFill="1" applyBorder="1" applyAlignment="1">
      <alignment horizontal="center" vertical="center" wrapText="1"/>
    </xf>
    <xf numFmtId="0" fontId="24" fillId="3" borderId="7" xfId="10" applyFont="1" applyFill="1" applyBorder="1" applyAlignment="1">
      <alignment horizontal="center" vertical="center" wrapText="1"/>
    </xf>
    <xf numFmtId="4" fontId="24" fillId="3" borderId="4" xfId="10" applyNumberFormat="1" applyFont="1" applyFill="1" applyBorder="1" applyAlignment="1">
      <alignment horizontal="center" vertical="center" wrapText="1"/>
    </xf>
    <xf numFmtId="4" fontId="21" fillId="3" borderId="4" xfId="10" applyNumberFormat="1" applyFont="1" applyFill="1" applyBorder="1" applyAlignment="1">
      <alignment horizontal="center" vertical="center" wrapText="1"/>
    </xf>
    <xf numFmtId="0" fontId="24" fillId="4" borderId="5" xfId="10" applyFont="1" applyFill="1" applyBorder="1" applyAlignment="1">
      <alignment horizontal="left" vertical="center" wrapText="1"/>
    </xf>
    <xf numFmtId="0" fontId="24" fillId="4" borderId="6" xfId="10" applyFont="1" applyFill="1" applyBorder="1" applyAlignment="1">
      <alignment horizontal="left" vertical="center" wrapText="1"/>
    </xf>
    <xf numFmtId="0" fontId="24" fillId="4" borderId="7" xfId="10" applyFont="1" applyFill="1" applyBorder="1" applyAlignment="1">
      <alignment horizontal="left" vertical="center" wrapText="1"/>
    </xf>
    <xf numFmtId="0" fontId="24" fillId="4" borderId="5" xfId="10" applyFont="1" applyFill="1" applyBorder="1" applyAlignment="1">
      <alignment horizontal="center" vertical="center" wrapText="1"/>
    </xf>
    <xf numFmtId="0" fontId="24" fillId="4" borderId="6" xfId="10" applyFont="1" applyFill="1" applyBorder="1" applyAlignment="1">
      <alignment horizontal="center" vertical="center" wrapText="1"/>
    </xf>
    <xf numFmtId="0" fontId="24" fillId="4" borderId="7" xfId="10" applyFont="1" applyFill="1" applyBorder="1" applyAlignment="1">
      <alignment horizontal="center" vertical="center" wrapText="1"/>
    </xf>
    <xf numFmtId="4" fontId="21" fillId="4" borderId="4" xfId="10" applyNumberFormat="1" applyFont="1" applyFill="1" applyBorder="1" applyAlignment="1">
      <alignment horizontal="center" vertical="center" wrapText="1"/>
    </xf>
    <xf numFmtId="4" fontId="24" fillId="4" borderId="4" xfId="10" applyNumberFormat="1" applyFont="1" applyFill="1" applyBorder="1" applyAlignment="1">
      <alignment horizontal="center" vertical="center" wrapText="1"/>
    </xf>
    <xf numFmtId="0" fontId="21" fillId="0" borderId="5" xfId="10" applyFont="1" applyFill="1" applyBorder="1" applyAlignment="1">
      <alignment horizontal="center" vertical="center" wrapText="1"/>
    </xf>
    <xf numFmtId="0" fontId="21" fillId="0" borderId="6" xfId="10" applyFont="1" applyFill="1" applyBorder="1" applyAlignment="1">
      <alignment horizontal="center" vertical="center" wrapText="1"/>
    </xf>
    <xf numFmtId="0" fontId="21" fillId="0" borderId="7" xfId="10" applyFont="1" applyFill="1" applyBorder="1" applyAlignment="1">
      <alignment horizontal="center" vertical="center" wrapText="1"/>
    </xf>
    <xf numFmtId="4" fontId="21" fillId="0" borderId="4" xfId="10" applyNumberFormat="1" applyFont="1" applyFill="1" applyBorder="1" applyAlignment="1">
      <alignment horizontal="center" vertical="center" wrapText="1"/>
    </xf>
    <xf numFmtId="0" fontId="24" fillId="0" borderId="0" xfId="12" applyFont="1" applyFill="1" applyAlignment="1">
      <alignment horizontal="left" vertical="center" wrapText="1"/>
    </xf>
    <xf numFmtId="0" fontId="24" fillId="0" borderId="0" xfId="12" applyFont="1" applyFill="1" applyAlignment="1">
      <alignment horizontal="center" vertical="center" wrapText="1"/>
    </xf>
    <xf numFmtId="0" fontId="24" fillId="4" borderId="5" xfId="10" applyFont="1" applyFill="1" applyBorder="1" applyAlignment="1">
      <alignment horizontal="right" vertical="center" wrapText="1"/>
    </xf>
    <xf numFmtId="0" fontId="24" fillId="4" borderId="6" xfId="10" applyFont="1" applyFill="1" applyBorder="1" applyAlignment="1">
      <alignment horizontal="right" vertical="center" wrapText="1"/>
    </xf>
    <xf numFmtId="0" fontId="24" fillId="4" borderId="7" xfId="10" applyFont="1" applyFill="1" applyBorder="1" applyAlignment="1">
      <alignment horizontal="right" vertical="center" wrapText="1"/>
    </xf>
  </cellXfs>
  <cellStyles count="29">
    <cellStyle name="S0" xfId="3"/>
    <cellStyle name="S1" xfId="4"/>
    <cellStyle name="S10" xfId="11"/>
    <cellStyle name="S11" xfId="13"/>
    <cellStyle name="S12" xfId="14"/>
    <cellStyle name="S13" xfId="15"/>
    <cellStyle name="S14" xfId="16"/>
    <cellStyle name="S15" xfId="17"/>
    <cellStyle name="S16" xfId="18"/>
    <cellStyle name="S17" xfId="19"/>
    <cellStyle name="S18" xfId="20"/>
    <cellStyle name="S19" xfId="12"/>
    <cellStyle name="S2" xfId="5"/>
    <cellStyle name="S20" xfId="21"/>
    <cellStyle name="S21" xfId="22"/>
    <cellStyle name="S3" xfId="7"/>
    <cellStyle name="S4" xfId="2"/>
    <cellStyle name="S5" xfId="6"/>
    <cellStyle name="S6" xfId="9"/>
    <cellStyle name="S7" xfId="8"/>
    <cellStyle name="S8" xfId="1"/>
    <cellStyle name="S9" xfId="10"/>
    <cellStyle name="Обычный" xfId="0" builtinId="0"/>
    <cellStyle name="Обычный 2" xfId="23"/>
    <cellStyle name="Обычный 3" xfId="27"/>
    <cellStyle name="Обычный_Книга1" xfId="24"/>
    <cellStyle name="Обычный_Лот Синегорск 09" xfId="25"/>
    <cellStyle name="Процентный" xfId="28" builtinId="5"/>
    <cellStyle name="Процентный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3%20&#1074;&#1080;&#1076;&#1072;%20&#1073;&#1083;&#1072;&#1075;/&#1043;&#1086;&#1088;&#1100;&#1082;&#1086;&#1075;&#1086;/&#1043;&#1086;&#1088;&#1100;&#1082;&#1086;&#1075;&#1086;%205%20-%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-а"/>
      <sheetName val="Горького 26-а"/>
      <sheetName val="26"/>
      <sheetName val="Горького 26"/>
      <sheetName val="25-а"/>
      <sheetName val="Горького 25-а"/>
      <sheetName val="24"/>
      <sheetName val="Горького 24"/>
      <sheetName val="22"/>
      <sheetName val="Горького 22"/>
      <sheetName val="20"/>
      <sheetName val="Горького 20"/>
      <sheetName val="18"/>
      <sheetName val="Горького 18"/>
      <sheetName val="16"/>
      <sheetName val="Горького 16"/>
      <sheetName val="14"/>
      <sheetName val="Горького 14"/>
      <sheetName val="12"/>
      <sheetName val="Горького 12"/>
      <sheetName val="10-б"/>
      <sheetName val="Горького 10-Б"/>
      <sheetName val="10-а"/>
      <sheetName val="Горького 10-а"/>
      <sheetName val="10"/>
      <sheetName val="Горького 10"/>
      <sheetName val="5-а"/>
      <sheetName val="Горького 5-а"/>
      <sheetName val="5"/>
      <sheetName val="Горького 5"/>
      <sheetName val="Корень 19,67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600.4</v>
          </cell>
        </row>
      </sheetData>
      <sheetData sheetId="6"/>
      <sheetData sheetId="7"/>
      <sheetData sheetId="8"/>
      <sheetData sheetId="9">
        <row r="6">
          <cell r="D6">
            <v>591.5</v>
          </cell>
        </row>
      </sheetData>
      <sheetData sheetId="10"/>
      <sheetData sheetId="11">
        <row r="6">
          <cell r="D6">
            <v>598.29999999999995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D6">
            <v>582.6</v>
          </cell>
        </row>
      </sheetData>
      <sheetData sheetId="18"/>
      <sheetData sheetId="19">
        <row r="6">
          <cell r="D6">
            <v>599.20000000000005</v>
          </cell>
        </row>
      </sheetData>
      <sheetData sheetId="20"/>
      <sheetData sheetId="21">
        <row r="6">
          <cell r="D6">
            <v>583.4</v>
          </cell>
        </row>
      </sheetData>
      <sheetData sheetId="22"/>
      <sheetData sheetId="23">
        <row r="6">
          <cell r="D6">
            <v>602.9</v>
          </cell>
        </row>
      </sheetData>
      <sheetData sheetId="24"/>
      <sheetData sheetId="25"/>
      <sheetData sheetId="26"/>
      <sheetData sheetId="27">
        <row r="6">
          <cell r="D6">
            <v>1436.7</v>
          </cell>
        </row>
      </sheetData>
      <sheetData sheetId="28"/>
      <sheetData sheetId="29">
        <row r="6">
          <cell r="D6">
            <v>1449.6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view="pageBreakPreview" topLeftCell="A107" zoomScaleSheetLayoutView="100" workbookViewId="0">
      <selection activeCell="D93" sqref="D93"/>
    </sheetView>
  </sheetViews>
  <sheetFormatPr defaultRowHeight="12.75" x14ac:dyDescent="0.25"/>
  <cols>
    <col min="1" max="1" width="4" style="61" customWidth="1"/>
    <col min="2" max="2" width="22.28515625" style="1" customWidth="1"/>
    <col min="3" max="3" width="30.85546875" style="1" customWidth="1"/>
    <col min="4" max="4" width="9.7109375" style="1" customWidth="1"/>
    <col min="5" max="5" width="10" style="1" customWidth="1"/>
    <col min="6" max="6" width="13.28515625" style="1" customWidth="1"/>
    <col min="7" max="7" width="10.140625" style="1" bestFit="1" customWidth="1"/>
    <col min="8" max="9" width="5.5703125" style="1" bestFit="1" customWidth="1"/>
    <col min="10" max="10" width="4.5703125" style="1" bestFit="1" customWidth="1"/>
    <col min="11" max="256" width="9.140625" style="1"/>
    <col min="257" max="257" width="4" style="1" customWidth="1"/>
    <col min="258" max="258" width="22.28515625" style="1" customWidth="1"/>
    <col min="259" max="259" width="30.85546875" style="1" customWidth="1"/>
    <col min="260" max="260" width="9.7109375" style="1" customWidth="1"/>
    <col min="261" max="261" width="10" style="1" customWidth="1"/>
    <col min="262" max="262" width="13.28515625" style="1" customWidth="1"/>
    <col min="263" max="263" width="10.140625" style="1" bestFit="1" customWidth="1"/>
    <col min="264" max="265" width="5.5703125" style="1" bestFit="1" customWidth="1"/>
    <col min="266" max="266" width="4.5703125" style="1" bestFit="1" customWidth="1"/>
    <col min="267" max="512" width="9.140625" style="1"/>
    <col min="513" max="513" width="4" style="1" customWidth="1"/>
    <col min="514" max="514" width="22.28515625" style="1" customWidth="1"/>
    <col min="515" max="515" width="30.85546875" style="1" customWidth="1"/>
    <col min="516" max="516" width="9.7109375" style="1" customWidth="1"/>
    <col min="517" max="517" width="10" style="1" customWidth="1"/>
    <col min="518" max="518" width="13.28515625" style="1" customWidth="1"/>
    <col min="519" max="519" width="10.140625" style="1" bestFit="1" customWidth="1"/>
    <col min="520" max="521" width="5.5703125" style="1" bestFit="1" customWidth="1"/>
    <col min="522" max="522" width="4.5703125" style="1" bestFit="1" customWidth="1"/>
    <col min="523" max="768" width="9.140625" style="1"/>
    <col min="769" max="769" width="4" style="1" customWidth="1"/>
    <col min="770" max="770" width="22.28515625" style="1" customWidth="1"/>
    <col min="771" max="771" width="30.85546875" style="1" customWidth="1"/>
    <col min="772" max="772" width="9.7109375" style="1" customWidth="1"/>
    <col min="773" max="773" width="10" style="1" customWidth="1"/>
    <col min="774" max="774" width="13.28515625" style="1" customWidth="1"/>
    <col min="775" max="775" width="10.140625" style="1" bestFit="1" customWidth="1"/>
    <col min="776" max="777" width="5.5703125" style="1" bestFit="1" customWidth="1"/>
    <col min="778" max="778" width="4.5703125" style="1" bestFit="1" customWidth="1"/>
    <col min="779" max="1024" width="9.140625" style="1"/>
    <col min="1025" max="1025" width="4" style="1" customWidth="1"/>
    <col min="1026" max="1026" width="22.28515625" style="1" customWidth="1"/>
    <col min="1027" max="1027" width="30.85546875" style="1" customWidth="1"/>
    <col min="1028" max="1028" width="9.7109375" style="1" customWidth="1"/>
    <col min="1029" max="1029" width="10" style="1" customWidth="1"/>
    <col min="1030" max="1030" width="13.28515625" style="1" customWidth="1"/>
    <col min="1031" max="1031" width="10.140625" style="1" bestFit="1" customWidth="1"/>
    <col min="1032" max="1033" width="5.5703125" style="1" bestFit="1" customWidth="1"/>
    <col min="1034" max="1034" width="4.5703125" style="1" bestFit="1" customWidth="1"/>
    <col min="1035" max="1280" width="9.140625" style="1"/>
    <col min="1281" max="1281" width="4" style="1" customWidth="1"/>
    <col min="1282" max="1282" width="22.28515625" style="1" customWidth="1"/>
    <col min="1283" max="1283" width="30.85546875" style="1" customWidth="1"/>
    <col min="1284" max="1284" width="9.7109375" style="1" customWidth="1"/>
    <col min="1285" max="1285" width="10" style="1" customWidth="1"/>
    <col min="1286" max="1286" width="13.28515625" style="1" customWidth="1"/>
    <col min="1287" max="1287" width="10.140625" style="1" bestFit="1" customWidth="1"/>
    <col min="1288" max="1289" width="5.5703125" style="1" bestFit="1" customWidth="1"/>
    <col min="1290" max="1290" width="4.5703125" style="1" bestFit="1" customWidth="1"/>
    <col min="1291" max="1536" width="9.140625" style="1"/>
    <col min="1537" max="1537" width="4" style="1" customWidth="1"/>
    <col min="1538" max="1538" width="22.28515625" style="1" customWidth="1"/>
    <col min="1539" max="1539" width="30.85546875" style="1" customWidth="1"/>
    <col min="1540" max="1540" width="9.7109375" style="1" customWidth="1"/>
    <col min="1541" max="1541" width="10" style="1" customWidth="1"/>
    <col min="1542" max="1542" width="13.28515625" style="1" customWidth="1"/>
    <col min="1543" max="1543" width="10.140625" style="1" bestFit="1" customWidth="1"/>
    <col min="1544" max="1545" width="5.5703125" style="1" bestFit="1" customWidth="1"/>
    <col min="1546" max="1546" width="4.5703125" style="1" bestFit="1" customWidth="1"/>
    <col min="1547" max="1792" width="9.140625" style="1"/>
    <col min="1793" max="1793" width="4" style="1" customWidth="1"/>
    <col min="1794" max="1794" width="22.28515625" style="1" customWidth="1"/>
    <col min="1795" max="1795" width="30.85546875" style="1" customWidth="1"/>
    <col min="1796" max="1796" width="9.7109375" style="1" customWidth="1"/>
    <col min="1797" max="1797" width="10" style="1" customWidth="1"/>
    <col min="1798" max="1798" width="13.28515625" style="1" customWidth="1"/>
    <col min="1799" max="1799" width="10.140625" style="1" bestFit="1" customWidth="1"/>
    <col min="1800" max="1801" width="5.5703125" style="1" bestFit="1" customWidth="1"/>
    <col min="1802" max="1802" width="4.5703125" style="1" bestFit="1" customWidth="1"/>
    <col min="1803" max="2048" width="9.140625" style="1"/>
    <col min="2049" max="2049" width="4" style="1" customWidth="1"/>
    <col min="2050" max="2050" width="22.28515625" style="1" customWidth="1"/>
    <col min="2051" max="2051" width="30.85546875" style="1" customWidth="1"/>
    <col min="2052" max="2052" width="9.7109375" style="1" customWidth="1"/>
    <col min="2053" max="2053" width="10" style="1" customWidth="1"/>
    <col min="2054" max="2054" width="13.28515625" style="1" customWidth="1"/>
    <col min="2055" max="2055" width="10.140625" style="1" bestFit="1" customWidth="1"/>
    <col min="2056" max="2057" width="5.5703125" style="1" bestFit="1" customWidth="1"/>
    <col min="2058" max="2058" width="4.5703125" style="1" bestFit="1" customWidth="1"/>
    <col min="2059" max="2304" width="9.140625" style="1"/>
    <col min="2305" max="2305" width="4" style="1" customWidth="1"/>
    <col min="2306" max="2306" width="22.28515625" style="1" customWidth="1"/>
    <col min="2307" max="2307" width="30.85546875" style="1" customWidth="1"/>
    <col min="2308" max="2308" width="9.7109375" style="1" customWidth="1"/>
    <col min="2309" max="2309" width="10" style="1" customWidth="1"/>
    <col min="2310" max="2310" width="13.28515625" style="1" customWidth="1"/>
    <col min="2311" max="2311" width="10.140625" style="1" bestFit="1" customWidth="1"/>
    <col min="2312" max="2313" width="5.5703125" style="1" bestFit="1" customWidth="1"/>
    <col min="2314" max="2314" width="4.5703125" style="1" bestFit="1" customWidth="1"/>
    <col min="2315" max="2560" width="9.140625" style="1"/>
    <col min="2561" max="2561" width="4" style="1" customWidth="1"/>
    <col min="2562" max="2562" width="22.28515625" style="1" customWidth="1"/>
    <col min="2563" max="2563" width="30.85546875" style="1" customWidth="1"/>
    <col min="2564" max="2564" width="9.7109375" style="1" customWidth="1"/>
    <col min="2565" max="2565" width="10" style="1" customWidth="1"/>
    <col min="2566" max="2566" width="13.28515625" style="1" customWidth="1"/>
    <col min="2567" max="2567" width="10.140625" style="1" bestFit="1" customWidth="1"/>
    <col min="2568" max="2569" width="5.5703125" style="1" bestFit="1" customWidth="1"/>
    <col min="2570" max="2570" width="4.5703125" style="1" bestFit="1" customWidth="1"/>
    <col min="2571" max="2816" width="9.140625" style="1"/>
    <col min="2817" max="2817" width="4" style="1" customWidth="1"/>
    <col min="2818" max="2818" width="22.28515625" style="1" customWidth="1"/>
    <col min="2819" max="2819" width="30.85546875" style="1" customWidth="1"/>
    <col min="2820" max="2820" width="9.7109375" style="1" customWidth="1"/>
    <col min="2821" max="2821" width="10" style="1" customWidth="1"/>
    <col min="2822" max="2822" width="13.28515625" style="1" customWidth="1"/>
    <col min="2823" max="2823" width="10.140625" style="1" bestFit="1" customWidth="1"/>
    <col min="2824" max="2825" width="5.5703125" style="1" bestFit="1" customWidth="1"/>
    <col min="2826" max="2826" width="4.5703125" style="1" bestFit="1" customWidth="1"/>
    <col min="2827" max="3072" width="9.140625" style="1"/>
    <col min="3073" max="3073" width="4" style="1" customWidth="1"/>
    <col min="3074" max="3074" width="22.28515625" style="1" customWidth="1"/>
    <col min="3075" max="3075" width="30.85546875" style="1" customWidth="1"/>
    <col min="3076" max="3076" width="9.7109375" style="1" customWidth="1"/>
    <col min="3077" max="3077" width="10" style="1" customWidth="1"/>
    <col min="3078" max="3078" width="13.28515625" style="1" customWidth="1"/>
    <col min="3079" max="3079" width="10.140625" style="1" bestFit="1" customWidth="1"/>
    <col min="3080" max="3081" width="5.5703125" style="1" bestFit="1" customWidth="1"/>
    <col min="3082" max="3082" width="4.5703125" style="1" bestFit="1" customWidth="1"/>
    <col min="3083" max="3328" width="9.140625" style="1"/>
    <col min="3329" max="3329" width="4" style="1" customWidth="1"/>
    <col min="3330" max="3330" width="22.28515625" style="1" customWidth="1"/>
    <col min="3331" max="3331" width="30.85546875" style="1" customWidth="1"/>
    <col min="3332" max="3332" width="9.7109375" style="1" customWidth="1"/>
    <col min="3333" max="3333" width="10" style="1" customWidth="1"/>
    <col min="3334" max="3334" width="13.28515625" style="1" customWidth="1"/>
    <col min="3335" max="3335" width="10.140625" style="1" bestFit="1" customWidth="1"/>
    <col min="3336" max="3337" width="5.5703125" style="1" bestFit="1" customWidth="1"/>
    <col min="3338" max="3338" width="4.5703125" style="1" bestFit="1" customWidth="1"/>
    <col min="3339" max="3584" width="9.140625" style="1"/>
    <col min="3585" max="3585" width="4" style="1" customWidth="1"/>
    <col min="3586" max="3586" width="22.28515625" style="1" customWidth="1"/>
    <col min="3587" max="3587" width="30.85546875" style="1" customWidth="1"/>
    <col min="3588" max="3588" width="9.7109375" style="1" customWidth="1"/>
    <col min="3589" max="3589" width="10" style="1" customWidth="1"/>
    <col min="3590" max="3590" width="13.28515625" style="1" customWidth="1"/>
    <col min="3591" max="3591" width="10.140625" style="1" bestFit="1" customWidth="1"/>
    <col min="3592" max="3593" width="5.5703125" style="1" bestFit="1" customWidth="1"/>
    <col min="3594" max="3594" width="4.5703125" style="1" bestFit="1" customWidth="1"/>
    <col min="3595" max="3840" width="9.140625" style="1"/>
    <col min="3841" max="3841" width="4" style="1" customWidth="1"/>
    <col min="3842" max="3842" width="22.28515625" style="1" customWidth="1"/>
    <col min="3843" max="3843" width="30.85546875" style="1" customWidth="1"/>
    <col min="3844" max="3844" width="9.7109375" style="1" customWidth="1"/>
    <col min="3845" max="3845" width="10" style="1" customWidth="1"/>
    <col min="3846" max="3846" width="13.28515625" style="1" customWidth="1"/>
    <col min="3847" max="3847" width="10.140625" style="1" bestFit="1" customWidth="1"/>
    <col min="3848" max="3849" width="5.5703125" style="1" bestFit="1" customWidth="1"/>
    <col min="3850" max="3850" width="4.5703125" style="1" bestFit="1" customWidth="1"/>
    <col min="3851" max="4096" width="9.140625" style="1"/>
    <col min="4097" max="4097" width="4" style="1" customWidth="1"/>
    <col min="4098" max="4098" width="22.28515625" style="1" customWidth="1"/>
    <col min="4099" max="4099" width="30.85546875" style="1" customWidth="1"/>
    <col min="4100" max="4100" width="9.7109375" style="1" customWidth="1"/>
    <col min="4101" max="4101" width="10" style="1" customWidth="1"/>
    <col min="4102" max="4102" width="13.28515625" style="1" customWidth="1"/>
    <col min="4103" max="4103" width="10.140625" style="1" bestFit="1" customWidth="1"/>
    <col min="4104" max="4105" width="5.5703125" style="1" bestFit="1" customWidth="1"/>
    <col min="4106" max="4106" width="4.5703125" style="1" bestFit="1" customWidth="1"/>
    <col min="4107" max="4352" width="9.140625" style="1"/>
    <col min="4353" max="4353" width="4" style="1" customWidth="1"/>
    <col min="4354" max="4354" width="22.28515625" style="1" customWidth="1"/>
    <col min="4355" max="4355" width="30.85546875" style="1" customWidth="1"/>
    <col min="4356" max="4356" width="9.7109375" style="1" customWidth="1"/>
    <col min="4357" max="4357" width="10" style="1" customWidth="1"/>
    <col min="4358" max="4358" width="13.28515625" style="1" customWidth="1"/>
    <col min="4359" max="4359" width="10.140625" style="1" bestFit="1" customWidth="1"/>
    <col min="4360" max="4361" width="5.5703125" style="1" bestFit="1" customWidth="1"/>
    <col min="4362" max="4362" width="4.5703125" style="1" bestFit="1" customWidth="1"/>
    <col min="4363" max="4608" width="9.140625" style="1"/>
    <col min="4609" max="4609" width="4" style="1" customWidth="1"/>
    <col min="4610" max="4610" width="22.28515625" style="1" customWidth="1"/>
    <col min="4611" max="4611" width="30.85546875" style="1" customWidth="1"/>
    <col min="4612" max="4612" width="9.7109375" style="1" customWidth="1"/>
    <col min="4613" max="4613" width="10" style="1" customWidth="1"/>
    <col min="4614" max="4614" width="13.28515625" style="1" customWidth="1"/>
    <col min="4615" max="4615" width="10.140625" style="1" bestFit="1" customWidth="1"/>
    <col min="4616" max="4617" width="5.5703125" style="1" bestFit="1" customWidth="1"/>
    <col min="4618" max="4618" width="4.5703125" style="1" bestFit="1" customWidth="1"/>
    <col min="4619" max="4864" width="9.140625" style="1"/>
    <col min="4865" max="4865" width="4" style="1" customWidth="1"/>
    <col min="4866" max="4866" width="22.28515625" style="1" customWidth="1"/>
    <col min="4867" max="4867" width="30.85546875" style="1" customWidth="1"/>
    <col min="4868" max="4868" width="9.7109375" style="1" customWidth="1"/>
    <col min="4869" max="4869" width="10" style="1" customWidth="1"/>
    <col min="4870" max="4870" width="13.28515625" style="1" customWidth="1"/>
    <col min="4871" max="4871" width="10.140625" style="1" bestFit="1" customWidth="1"/>
    <col min="4872" max="4873" width="5.5703125" style="1" bestFit="1" customWidth="1"/>
    <col min="4874" max="4874" width="4.5703125" style="1" bestFit="1" customWidth="1"/>
    <col min="4875" max="5120" width="9.140625" style="1"/>
    <col min="5121" max="5121" width="4" style="1" customWidth="1"/>
    <col min="5122" max="5122" width="22.28515625" style="1" customWidth="1"/>
    <col min="5123" max="5123" width="30.85546875" style="1" customWidth="1"/>
    <col min="5124" max="5124" width="9.7109375" style="1" customWidth="1"/>
    <col min="5125" max="5125" width="10" style="1" customWidth="1"/>
    <col min="5126" max="5126" width="13.28515625" style="1" customWidth="1"/>
    <col min="5127" max="5127" width="10.140625" style="1" bestFit="1" customWidth="1"/>
    <col min="5128" max="5129" width="5.5703125" style="1" bestFit="1" customWidth="1"/>
    <col min="5130" max="5130" width="4.5703125" style="1" bestFit="1" customWidth="1"/>
    <col min="5131" max="5376" width="9.140625" style="1"/>
    <col min="5377" max="5377" width="4" style="1" customWidth="1"/>
    <col min="5378" max="5378" width="22.28515625" style="1" customWidth="1"/>
    <col min="5379" max="5379" width="30.85546875" style="1" customWidth="1"/>
    <col min="5380" max="5380" width="9.7109375" style="1" customWidth="1"/>
    <col min="5381" max="5381" width="10" style="1" customWidth="1"/>
    <col min="5382" max="5382" width="13.28515625" style="1" customWidth="1"/>
    <col min="5383" max="5383" width="10.140625" style="1" bestFit="1" customWidth="1"/>
    <col min="5384" max="5385" width="5.5703125" style="1" bestFit="1" customWidth="1"/>
    <col min="5386" max="5386" width="4.5703125" style="1" bestFit="1" customWidth="1"/>
    <col min="5387" max="5632" width="9.140625" style="1"/>
    <col min="5633" max="5633" width="4" style="1" customWidth="1"/>
    <col min="5634" max="5634" width="22.28515625" style="1" customWidth="1"/>
    <col min="5635" max="5635" width="30.85546875" style="1" customWidth="1"/>
    <col min="5636" max="5636" width="9.7109375" style="1" customWidth="1"/>
    <col min="5637" max="5637" width="10" style="1" customWidth="1"/>
    <col min="5638" max="5638" width="13.28515625" style="1" customWidth="1"/>
    <col min="5639" max="5639" width="10.140625" style="1" bestFit="1" customWidth="1"/>
    <col min="5640" max="5641" width="5.5703125" style="1" bestFit="1" customWidth="1"/>
    <col min="5642" max="5642" width="4.5703125" style="1" bestFit="1" customWidth="1"/>
    <col min="5643" max="5888" width="9.140625" style="1"/>
    <col min="5889" max="5889" width="4" style="1" customWidth="1"/>
    <col min="5890" max="5890" width="22.28515625" style="1" customWidth="1"/>
    <col min="5891" max="5891" width="30.85546875" style="1" customWidth="1"/>
    <col min="5892" max="5892" width="9.7109375" style="1" customWidth="1"/>
    <col min="5893" max="5893" width="10" style="1" customWidth="1"/>
    <col min="5894" max="5894" width="13.28515625" style="1" customWidth="1"/>
    <col min="5895" max="5895" width="10.140625" style="1" bestFit="1" customWidth="1"/>
    <col min="5896" max="5897" width="5.5703125" style="1" bestFit="1" customWidth="1"/>
    <col min="5898" max="5898" width="4.5703125" style="1" bestFit="1" customWidth="1"/>
    <col min="5899" max="6144" width="9.140625" style="1"/>
    <col min="6145" max="6145" width="4" style="1" customWidth="1"/>
    <col min="6146" max="6146" width="22.28515625" style="1" customWidth="1"/>
    <col min="6147" max="6147" width="30.85546875" style="1" customWidth="1"/>
    <col min="6148" max="6148" width="9.7109375" style="1" customWidth="1"/>
    <col min="6149" max="6149" width="10" style="1" customWidth="1"/>
    <col min="6150" max="6150" width="13.28515625" style="1" customWidth="1"/>
    <col min="6151" max="6151" width="10.140625" style="1" bestFit="1" customWidth="1"/>
    <col min="6152" max="6153" width="5.5703125" style="1" bestFit="1" customWidth="1"/>
    <col min="6154" max="6154" width="4.5703125" style="1" bestFit="1" customWidth="1"/>
    <col min="6155" max="6400" width="9.140625" style="1"/>
    <col min="6401" max="6401" width="4" style="1" customWidth="1"/>
    <col min="6402" max="6402" width="22.28515625" style="1" customWidth="1"/>
    <col min="6403" max="6403" width="30.85546875" style="1" customWidth="1"/>
    <col min="6404" max="6404" width="9.7109375" style="1" customWidth="1"/>
    <col min="6405" max="6405" width="10" style="1" customWidth="1"/>
    <col min="6406" max="6406" width="13.28515625" style="1" customWidth="1"/>
    <col min="6407" max="6407" width="10.140625" style="1" bestFit="1" customWidth="1"/>
    <col min="6408" max="6409" width="5.5703125" style="1" bestFit="1" customWidth="1"/>
    <col min="6410" max="6410" width="4.5703125" style="1" bestFit="1" customWidth="1"/>
    <col min="6411" max="6656" width="9.140625" style="1"/>
    <col min="6657" max="6657" width="4" style="1" customWidth="1"/>
    <col min="6658" max="6658" width="22.28515625" style="1" customWidth="1"/>
    <col min="6659" max="6659" width="30.85546875" style="1" customWidth="1"/>
    <col min="6660" max="6660" width="9.7109375" style="1" customWidth="1"/>
    <col min="6661" max="6661" width="10" style="1" customWidth="1"/>
    <col min="6662" max="6662" width="13.28515625" style="1" customWidth="1"/>
    <col min="6663" max="6663" width="10.140625" style="1" bestFit="1" customWidth="1"/>
    <col min="6664" max="6665" width="5.5703125" style="1" bestFit="1" customWidth="1"/>
    <col min="6666" max="6666" width="4.5703125" style="1" bestFit="1" customWidth="1"/>
    <col min="6667" max="6912" width="9.140625" style="1"/>
    <col min="6913" max="6913" width="4" style="1" customWidth="1"/>
    <col min="6914" max="6914" width="22.28515625" style="1" customWidth="1"/>
    <col min="6915" max="6915" width="30.85546875" style="1" customWidth="1"/>
    <col min="6916" max="6916" width="9.7109375" style="1" customWidth="1"/>
    <col min="6917" max="6917" width="10" style="1" customWidth="1"/>
    <col min="6918" max="6918" width="13.28515625" style="1" customWidth="1"/>
    <col min="6919" max="6919" width="10.140625" style="1" bestFit="1" customWidth="1"/>
    <col min="6920" max="6921" width="5.5703125" style="1" bestFit="1" customWidth="1"/>
    <col min="6922" max="6922" width="4.5703125" style="1" bestFit="1" customWidth="1"/>
    <col min="6923" max="7168" width="9.140625" style="1"/>
    <col min="7169" max="7169" width="4" style="1" customWidth="1"/>
    <col min="7170" max="7170" width="22.28515625" style="1" customWidth="1"/>
    <col min="7171" max="7171" width="30.85546875" style="1" customWidth="1"/>
    <col min="7172" max="7172" width="9.7109375" style="1" customWidth="1"/>
    <col min="7173" max="7173" width="10" style="1" customWidth="1"/>
    <col min="7174" max="7174" width="13.28515625" style="1" customWidth="1"/>
    <col min="7175" max="7175" width="10.140625" style="1" bestFit="1" customWidth="1"/>
    <col min="7176" max="7177" width="5.5703125" style="1" bestFit="1" customWidth="1"/>
    <col min="7178" max="7178" width="4.5703125" style="1" bestFit="1" customWidth="1"/>
    <col min="7179" max="7424" width="9.140625" style="1"/>
    <col min="7425" max="7425" width="4" style="1" customWidth="1"/>
    <col min="7426" max="7426" width="22.28515625" style="1" customWidth="1"/>
    <col min="7427" max="7427" width="30.85546875" style="1" customWidth="1"/>
    <col min="7428" max="7428" width="9.7109375" style="1" customWidth="1"/>
    <col min="7429" max="7429" width="10" style="1" customWidth="1"/>
    <col min="7430" max="7430" width="13.28515625" style="1" customWidth="1"/>
    <col min="7431" max="7431" width="10.140625" style="1" bestFit="1" customWidth="1"/>
    <col min="7432" max="7433" width="5.5703125" style="1" bestFit="1" customWidth="1"/>
    <col min="7434" max="7434" width="4.5703125" style="1" bestFit="1" customWidth="1"/>
    <col min="7435" max="7680" width="9.140625" style="1"/>
    <col min="7681" max="7681" width="4" style="1" customWidth="1"/>
    <col min="7682" max="7682" width="22.28515625" style="1" customWidth="1"/>
    <col min="7683" max="7683" width="30.85546875" style="1" customWidth="1"/>
    <col min="7684" max="7684" width="9.7109375" style="1" customWidth="1"/>
    <col min="7685" max="7685" width="10" style="1" customWidth="1"/>
    <col min="7686" max="7686" width="13.28515625" style="1" customWidth="1"/>
    <col min="7687" max="7687" width="10.140625" style="1" bestFit="1" customWidth="1"/>
    <col min="7688" max="7689" width="5.5703125" style="1" bestFit="1" customWidth="1"/>
    <col min="7690" max="7690" width="4.5703125" style="1" bestFit="1" customWidth="1"/>
    <col min="7691" max="7936" width="9.140625" style="1"/>
    <col min="7937" max="7937" width="4" style="1" customWidth="1"/>
    <col min="7938" max="7938" width="22.28515625" style="1" customWidth="1"/>
    <col min="7939" max="7939" width="30.85546875" style="1" customWidth="1"/>
    <col min="7940" max="7940" width="9.7109375" style="1" customWidth="1"/>
    <col min="7941" max="7941" width="10" style="1" customWidth="1"/>
    <col min="7942" max="7942" width="13.28515625" style="1" customWidth="1"/>
    <col min="7943" max="7943" width="10.140625" style="1" bestFit="1" customWidth="1"/>
    <col min="7944" max="7945" width="5.5703125" style="1" bestFit="1" customWidth="1"/>
    <col min="7946" max="7946" width="4.5703125" style="1" bestFit="1" customWidth="1"/>
    <col min="7947" max="8192" width="9.140625" style="1"/>
    <col min="8193" max="8193" width="4" style="1" customWidth="1"/>
    <col min="8194" max="8194" width="22.28515625" style="1" customWidth="1"/>
    <col min="8195" max="8195" width="30.85546875" style="1" customWidth="1"/>
    <col min="8196" max="8196" width="9.7109375" style="1" customWidth="1"/>
    <col min="8197" max="8197" width="10" style="1" customWidth="1"/>
    <col min="8198" max="8198" width="13.28515625" style="1" customWidth="1"/>
    <col min="8199" max="8199" width="10.140625" style="1" bestFit="1" customWidth="1"/>
    <col min="8200" max="8201" width="5.5703125" style="1" bestFit="1" customWidth="1"/>
    <col min="8202" max="8202" width="4.5703125" style="1" bestFit="1" customWidth="1"/>
    <col min="8203" max="8448" width="9.140625" style="1"/>
    <col min="8449" max="8449" width="4" style="1" customWidth="1"/>
    <col min="8450" max="8450" width="22.28515625" style="1" customWidth="1"/>
    <col min="8451" max="8451" width="30.85546875" style="1" customWidth="1"/>
    <col min="8452" max="8452" width="9.7109375" style="1" customWidth="1"/>
    <col min="8453" max="8453" width="10" style="1" customWidth="1"/>
    <col min="8454" max="8454" width="13.28515625" style="1" customWidth="1"/>
    <col min="8455" max="8455" width="10.140625" style="1" bestFit="1" customWidth="1"/>
    <col min="8456" max="8457" width="5.5703125" style="1" bestFit="1" customWidth="1"/>
    <col min="8458" max="8458" width="4.5703125" style="1" bestFit="1" customWidth="1"/>
    <col min="8459" max="8704" width="9.140625" style="1"/>
    <col min="8705" max="8705" width="4" style="1" customWidth="1"/>
    <col min="8706" max="8706" width="22.28515625" style="1" customWidth="1"/>
    <col min="8707" max="8707" width="30.85546875" style="1" customWidth="1"/>
    <col min="8708" max="8708" width="9.7109375" style="1" customWidth="1"/>
    <col min="8709" max="8709" width="10" style="1" customWidth="1"/>
    <col min="8710" max="8710" width="13.28515625" style="1" customWidth="1"/>
    <col min="8711" max="8711" width="10.140625" style="1" bestFit="1" customWidth="1"/>
    <col min="8712" max="8713" width="5.5703125" style="1" bestFit="1" customWidth="1"/>
    <col min="8714" max="8714" width="4.5703125" style="1" bestFit="1" customWidth="1"/>
    <col min="8715" max="8960" width="9.140625" style="1"/>
    <col min="8961" max="8961" width="4" style="1" customWidth="1"/>
    <col min="8962" max="8962" width="22.28515625" style="1" customWidth="1"/>
    <col min="8963" max="8963" width="30.85546875" style="1" customWidth="1"/>
    <col min="8964" max="8964" width="9.7109375" style="1" customWidth="1"/>
    <col min="8965" max="8965" width="10" style="1" customWidth="1"/>
    <col min="8966" max="8966" width="13.28515625" style="1" customWidth="1"/>
    <col min="8967" max="8967" width="10.140625" style="1" bestFit="1" customWidth="1"/>
    <col min="8968" max="8969" width="5.5703125" style="1" bestFit="1" customWidth="1"/>
    <col min="8970" max="8970" width="4.5703125" style="1" bestFit="1" customWidth="1"/>
    <col min="8971" max="9216" width="9.140625" style="1"/>
    <col min="9217" max="9217" width="4" style="1" customWidth="1"/>
    <col min="9218" max="9218" width="22.28515625" style="1" customWidth="1"/>
    <col min="9219" max="9219" width="30.85546875" style="1" customWidth="1"/>
    <col min="9220" max="9220" width="9.7109375" style="1" customWidth="1"/>
    <col min="9221" max="9221" width="10" style="1" customWidth="1"/>
    <col min="9222" max="9222" width="13.28515625" style="1" customWidth="1"/>
    <col min="9223" max="9223" width="10.140625" style="1" bestFit="1" customWidth="1"/>
    <col min="9224" max="9225" width="5.5703125" style="1" bestFit="1" customWidth="1"/>
    <col min="9226" max="9226" width="4.5703125" style="1" bestFit="1" customWidth="1"/>
    <col min="9227" max="9472" width="9.140625" style="1"/>
    <col min="9473" max="9473" width="4" style="1" customWidth="1"/>
    <col min="9474" max="9474" width="22.28515625" style="1" customWidth="1"/>
    <col min="9475" max="9475" width="30.85546875" style="1" customWidth="1"/>
    <col min="9476" max="9476" width="9.7109375" style="1" customWidth="1"/>
    <col min="9477" max="9477" width="10" style="1" customWidth="1"/>
    <col min="9478" max="9478" width="13.28515625" style="1" customWidth="1"/>
    <col min="9479" max="9479" width="10.140625" style="1" bestFit="1" customWidth="1"/>
    <col min="9480" max="9481" width="5.5703125" style="1" bestFit="1" customWidth="1"/>
    <col min="9482" max="9482" width="4.5703125" style="1" bestFit="1" customWidth="1"/>
    <col min="9483" max="9728" width="9.140625" style="1"/>
    <col min="9729" max="9729" width="4" style="1" customWidth="1"/>
    <col min="9730" max="9730" width="22.28515625" style="1" customWidth="1"/>
    <col min="9731" max="9731" width="30.85546875" style="1" customWidth="1"/>
    <col min="9732" max="9732" width="9.7109375" style="1" customWidth="1"/>
    <col min="9733" max="9733" width="10" style="1" customWidth="1"/>
    <col min="9734" max="9734" width="13.28515625" style="1" customWidth="1"/>
    <col min="9735" max="9735" width="10.140625" style="1" bestFit="1" customWidth="1"/>
    <col min="9736" max="9737" width="5.5703125" style="1" bestFit="1" customWidth="1"/>
    <col min="9738" max="9738" width="4.5703125" style="1" bestFit="1" customWidth="1"/>
    <col min="9739" max="9984" width="9.140625" style="1"/>
    <col min="9985" max="9985" width="4" style="1" customWidth="1"/>
    <col min="9986" max="9986" width="22.28515625" style="1" customWidth="1"/>
    <col min="9987" max="9987" width="30.85546875" style="1" customWidth="1"/>
    <col min="9988" max="9988" width="9.7109375" style="1" customWidth="1"/>
    <col min="9989" max="9989" width="10" style="1" customWidth="1"/>
    <col min="9990" max="9990" width="13.28515625" style="1" customWidth="1"/>
    <col min="9991" max="9991" width="10.140625" style="1" bestFit="1" customWidth="1"/>
    <col min="9992" max="9993" width="5.5703125" style="1" bestFit="1" customWidth="1"/>
    <col min="9994" max="9994" width="4.5703125" style="1" bestFit="1" customWidth="1"/>
    <col min="9995" max="10240" width="9.140625" style="1"/>
    <col min="10241" max="10241" width="4" style="1" customWidth="1"/>
    <col min="10242" max="10242" width="22.28515625" style="1" customWidth="1"/>
    <col min="10243" max="10243" width="30.85546875" style="1" customWidth="1"/>
    <col min="10244" max="10244" width="9.7109375" style="1" customWidth="1"/>
    <col min="10245" max="10245" width="10" style="1" customWidth="1"/>
    <col min="10246" max="10246" width="13.28515625" style="1" customWidth="1"/>
    <col min="10247" max="10247" width="10.140625" style="1" bestFit="1" customWidth="1"/>
    <col min="10248" max="10249" width="5.5703125" style="1" bestFit="1" customWidth="1"/>
    <col min="10250" max="10250" width="4.5703125" style="1" bestFit="1" customWidth="1"/>
    <col min="10251" max="10496" width="9.140625" style="1"/>
    <col min="10497" max="10497" width="4" style="1" customWidth="1"/>
    <col min="10498" max="10498" width="22.28515625" style="1" customWidth="1"/>
    <col min="10499" max="10499" width="30.85546875" style="1" customWidth="1"/>
    <col min="10500" max="10500" width="9.7109375" style="1" customWidth="1"/>
    <col min="10501" max="10501" width="10" style="1" customWidth="1"/>
    <col min="10502" max="10502" width="13.28515625" style="1" customWidth="1"/>
    <col min="10503" max="10503" width="10.140625" style="1" bestFit="1" customWidth="1"/>
    <col min="10504" max="10505" width="5.5703125" style="1" bestFit="1" customWidth="1"/>
    <col min="10506" max="10506" width="4.5703125" style="1" bestFit="1" customWidth="1"/>
    <col min="10507" max="10752" width="9.140625" style="1"/>
    <col min="10753" max="10753" width="4" style="1" customWidth="1"/>
    <col min="10754" max="10754" width="22.28515625" style="1" customWidth="1"/>
    <col min="10755" max="10755" width="30.85546875" style="1" customWidth="1"/>
    <col min="10756" max="10756" width="9.7109375" style="1" customWidth="1"/>
    <col min="10757" max="10757" width="10" style="1" customWidth="1"/>
    <col min="10758" max="10758" width="13.28515625" style="1" customWidth="1"/>
    <col min="10759" max="10759" width="10.140625" style="1" bestFit="1" customWidth="1"/>
    <col min="10760" max="10761" width="5.5703125" style="1" bestFit="1" customWidth="1"/>
    <col min="10762" max="10762" width="4.5703125" style="1" bestFit="1" customWidth="1"/>
    <col min="10763" max="11008" width="9.140625" style="1"/>
    <col min="11009" max="11009" width="4" style="1" customWidth="1"/>
    <col min="11010" max="11010" width="22.28515625" style="1" customWidth="1"/>
    <col min="11011" max="11011" width="30.85546875" style="1" customWidth="1"/>
    <col min="11012" max="11012" width="9.7109375" style="1" customWidth="1"/>
    <col min="11013" max="11013" width="10" style="1" customWidth="1"/>
    <col min="11014" max="11014" width="13.28515625" style="1" customWidth="1"/>
    <col min="11015" max="11015" width="10.140625" style="1" bestFit="1" customWidth="1"/>
    <col min="11016" max="11017" width="5.5703125" style="1" bestFit="1" customWidth="1"/>
    <col min="11018" max="11018" width="4.5703125" style="1" bestFit="1" customWidth="1"/>
    <col min="11019" max="11264" width="9.140625" style="1"/>
    <col min="11265" max="11265" width="4" style="1" customWidth="1"/>
    <col min="11266" max="11266" width="22.28515625" style="1" customWidth="1"/>
    <col min="11267" max="11267" width="30.85546875" style="1" customWidth="1"/>
    <col min="11268" max="11268" width="9.7109375" style="1" customWidth="1"/>
    <col min="11269" max="11269" width="10" style="1" customWidth="1"/>
    <col min="11270" max="11270" width="13.28515625" style="1" customWidth="1"/>
    <col min="11271" max="11271" width="10.140625" style="1" bestFit="1" customWidth="1"/>
    <col min="11272" max="11273" width="5.5703125" style="1" bestFit="1" customWidth="1"/>
    <col min="11274" max="11274" width="4.5703125" style="1" bestFit="1" customWidth="1"/>
    <col min="11275" max="11520" width="9.140625" style="1"/>
    <col min="11521" max="11521" width="4" style="1" customWidth="1"/>
    <col min="11522" max="11522" width="22.28515625" style="1" customWidth="1"/>
    <col min="11523" max="11523" width="30.85546875" style="1" customWidth="1"/>
    <col min="11524" max="11524" width="9.7109375" style="1" customWidth="1"/>
    <col min="11525" max="11525" width="10" style="1" customWidth="1"/>
    <col min="11526" max="11526" width="13.28515625" style="1" customWidth="1"/>
    <col min="11527" max="11527" width="10.140625" style="1" bestFit="1" customWidth="1"/>
    <col min="11528" max="11529" width="5.5703125" style="1" bestFit="1" customWidth="1"/>
    <col min="11530" max="11530" width="4.5703125" style="1" bestFit="1" customWidth="1"/>
    <col min="11531" max="11776" width="9.140625" style="1"/>
    <col min="11777" max="11777" width="4" style="1" customWidth="1"/>
    <col min="11778" max="11778" width="22.28515625" style="1" customWidth="1"/>
    <col min="11779" max="11779" width="30.85546875" style="1" customWidth="1"/>
    <col min="11780" max="11780" width="9.7109375" style="1" customWidth="1"/>
    <col min="11781" max="11781" width="10" style="1" customWidth="1"/>
    <col min="11782" max="11782" width="13.28515625" style="1" customWidth="1"/>
    <col min="11783" max="11783" width="10.140625" style="1" bestFit="1" customWidth="1"/>
    <col min="11784" max="11785" width="5.5703125" style="1" bestFit="1" customWidth="1"/>
    <col min="11786" max="11786" width="4.5703125" style="1" bestFit="1" customWidth="1"/>
    <col min="11787" max="12032" width="9.140625" style="1"/>
    <col min="12033" max="12033" width="4" style="1" customWidth="1"/>
    <col min="12034" max="12034" width="22.28515625" style="1" customWidth="1"/>
    <col min="12035" max="12035" width="30.85546875" style="1" customWidth="1"/>
    <col min="12036" max="12036" width="9.7109375" style="1" customWidth="1"/>
    <col min="12037" max="12037" width="10" style="1" customWidth="1"/>
    <col min="12038" max="12038" width="13.28515625" style="1" customWidth="1"/>
    <col min="12039" max="12039" width="10.140625" style="1" bestFit="1" customWidth="1"/>
    <col min="12040" max="12041" width="5.5703125" style="1" bestFit="1" customWidth="1"/>
    <col min="12042" max="12042" width="4.5703125" style="1" bestFit="1" customWidth="1"/>
    <col min="12043" max="12288" width="9.140625" style="1"/>
    <col min="12289" max="12289" width="4" style="1" customWidth="1"/>
    <col min="12290" max="12290" width="22.28515625" style="1" customWidth="1"/>
    <col min="12291" max="12291" width="30.85546875" style="1" customWidth="1"/>
    <col min="12292" max="12292" width="9.7109375" style="1" customWidth="1"/>
    <col min="12293" max="12293" width="10" style="1" customWidth="1"/>
    <col min="12294" max="12294" width="13.28515625" style="1" customWidth="1"/>
    <col min="12295" max="12295" width="10.140625" style="1" bestFit="1" customWidth="1"/>
    <col min="12296" max="12297" width="5.5703125" style="1" bestFit="1" customWidth="1"/>
    <col min="12298" max="12298" width="4.5703125" style="1" bestFit="1" customWidth="1"/>
    <col min="12299" max="12544" width="9.140625" style="1"/>
    <col min="12545" max="12545" width="4" style="1" customWidth="1"/>
    <col min="12546" max="12546" width="22.28515625" style="1" customWidth="1"/>
    <col min="12547" max="12547" width="30.85546875" style="1" customWidth="1"/>
    <col min="12548" max="12548" width="9.7109375" style="1" customWidth="1"/>
    <col min="12549" max="12549" width="10" style="1" customWidth="1"/>
    <col min="12550" max="12550" width="13.28515625" style="1" customWidth="1"/>
    <col min="12551" max="12551" width="10.140625" style="1" bestFit="1" customWidth="1"/>
    <col min="12552" max="12553" width="5.5703125" style="1" bestFit="1" customWidth="1"/>
    <col min="12554" max="12554" width="4.5703125" style="1" bestFit="1" customWidth="1"/>
    <col min="12555" max="12800" width="9.140625" style="1"/>
    <col min="12801" max="12801" width="4" style="1" customWidth="1"/>
    <col min="12802" max="12802" width="22.28515625" style="1" customWidth="1"/>
    <col min="12803" max="12803" width="30.85546875" style="1" customWidth="1"/>
    <col min="12804" max="12804" width="9.7109375" style="1" customWidth="1"/>
    <col min="12805" max="12805" width="10" style="1" customWidth="1"/>
    <col min="12806" max="12806" width="13.28515625" style="1" customWidth="1"/>
    <col min="12807" max="12807" width="10.140625" style="1" bestFit="1" customWidth="1"/>
    <col min="12808" max="12809" width="5.5703125" style="1" bestFit="1" customWidth="1"/>
    <col min="12810" max="12810" width="4.5703125" style="1" bestFit="1" customWidth="1"/>
    <col min="12811" max="13056" width="9.140625" style="1"/>
    <col min="13057" max="13057" width="4" style="1" customWidth="1"/>
    <col min="13058" max="13058" width="22.28515625" style="1" customWidth="1"/>
    <col min="13059" max="13059" width="30.85546875" style="1" customWidth="1"/>
    <col min="13060" max="13060" width="9.7109375" style="1" customWidth="1"/>
    <col min="13061" max="13061" width="10" style="1" customWidth="1"/>
    <col min="13062" max="13062" width="13.28515625" style="1" customWidth="1"/>
    <col min="13063" max="13063" width="10.140625" style="1" bestFit="1" customWidth="1"/>
    <col min="13064" max="13065" width="5.5703125" style="1" bestFit="1" customWidth="1"/>
    <col min="13066" max="13066" width="4.5703125" style="1" bestFit="1" customWidth="1"/>
    <col min="13067" max="13312" width="9.140625" style="1"/>
    <col min="13313" max="13313" width="4" style="1" customWidth="1"/>
    <col min="13314" max="13314" width="22.28515625" style="1" customWidth="1"/>
    <col min="13315" max="13315" width="30.85546875" style="1" customWidth="1"/>
    <col min="13316" max="13316" width="9.7109375" style="1" customWidth="1"/>
    <col min="13317" max="13317" width="10" style="1" customWidth="1"/>
    <col min="13318" max="13318" width="13.28515625" style="1" customWidth="1"/>
    <col min="13319" max="13319" width="10.140625" style="1" bestFit="1" customWidth="1"/>
    <col min="13320" max="13321" width="5.5703125" style="1" bestFit="1" customWidth="1"/>
    <col min="13322" max="13322" width="4.5703125" style="1" bestFit="1" customWidth="1"/>
    <col min="13323" max="13568" width="9.140625" style="1"/>
    <col min="13569" max="13569" width="4" style="1" customWidth="1"/>
    <col min="13570" max="13570" width="22.28515625" style="1" customWidth="1"/>
    <col min="13571" max="13571" width="30.85546875" style="1" customWidth="1"/>
    <col min="13572" max="13572" width="9.7109375" style="1" customWidth="1"/>
    <col min="13573" max="13573" width="10" style="1" customWidth="1"/>
    <col min="13574" max="13574" width="13.28515625" style="1" customWidth="1"/>
    <col min="13575" max="13575" width="10.140625" style="1" bestFit="1" customWidth="1"/>
    <col min="13576" max="13577" width="5.5703125" style="1" bestFit="1" customWidth="1"/>
    <col min="13578" max="13578" width="4.5703125" style="1" bestFit="1" customWidth="1"/>
    <col min="13579" max="13824" width="9.140625" style="1"/>
    <col min="13825" max="13825" width="4" style="1" customWidth="1"/>
    <col min="13826" max="13826" width="22.28515625" style="1" customWidth="1"/>
    <col min="13827" max="13827" width="30.85546875" style="1" customWidth="1"/>
    <col min="13828" max="13828" width="9.7109375" style="1" customWidth="1"/>
    <col min="13829" max="13829" width="10" style="1" customWidth="1"/>
    <col min="13830" max="13830" width="13.28515625" style="1" customWidth="1"/>
    <col min="13831" max="13831" width="10.140625" style="1" bestFit="1" customWidth="1"/>
    <col min="13832" max="13833" width="5.5703125" style="1" bestFit="1" customWidth="1"/>
    <col min="13834" max="13834" width="4.5703125" style="1" bestFit="1" customWidth="1"/>
    <col min="13835" max="14080" width="9.140625" style="1"/>
    <col min="14081" max="14081" width="4" style="1" customWidth="1"/>
    <col min="14082" max="14082" width="22.28515625" style="1" customWidth="1"/>
    <col min="14083" max="14083" width="30.85546875" style="1" customWidth="1"/>
    <col min="14084" max="14084" width="9.7109375" style="1" customWidth="1"/>
    <col min="14085" max="14085" width="10" style="1" customWidth="1"/>
    <col min="14086" max="14086" width="13.28515625" style="1" customWidth="1"/>
    <col min="14087" max="14087" width="10.140625" style="1" bestFit="1" customWidth="1"/>
    <col min="14088" max="14089" width="5.5703125" style="1" bestFit="1" customWidth="1"/>
    <col min="14090" max="14090" width="4.5703125" style="1" bestFit="1" customWidth="1"/>
    <col min="14091" max="14336" width="9.140625" style="1"/>
    <col min="14337" max="14337" width="4" style="1" customWidth="1"/>
    <col min="14338" max="14338" width="22.28515625" style="1" customWidth="1"/>
    <col min="14339" max="14339" width="30.85546875" style="1" customWidth="1"/>
    <col min="14340" max="14340" width="9.7109375" style="1" customWidth="1"/>
    <col min="14341" max="14341" width="10" style="1" customWidth="1"/>
    <col min="14342" max="14342" width="13.28515625" style="1" customWidth="1"/>
    <col min="14343" max="14343" width="10.140625" style="1" bestFit="1" customWidth="1"/>
    <col min="14344" max="14345" width="5.5703125" style="1" bestFit="1" customWidth="1"/>
    <col min="14346" max="14346" width="4.5703125" style="1" bestFit="1" customWidth="1"/>
    <col min="14347" max="14592" width="9.140625" style="1"/>
    <col min="14593" max="14593" width="4" style="1" customWidth="1"/>
    <col min="14594" max="14594" width="22.28515625" style="1" customWidth="1"/>
    <col min="14595" max="14595" width="30.85546875" style="1" customWidth="1"/>
    <col min="14596" max="14596" width="9.7109375" style="1" customWidth="1"/>
    <col min="14597" max="14597" width="10" style="1" customWidth="1"/>
    <col min="14598" max="14598" width="13.28515625" style="1" customWidth="1"/>
    <col min="14599" max="14599" width="10.140625" style="1" bestFit="1" customWidth="1"/>
    <col min="14600" max="14601" width="5.5703125" style="1" bestFit="1" customWidth="1"/>
    <col min="14602" max="14602" width="4.5703125" style="1" bestFit="1" customWidth="1"/>
    <col min="14603" max="14848" width="9.140625" style="1"/>
    <col min="14849" max="14849" width="4" style="1" customWidth="1"/>
    <col min="14850" max="14850" width="22.28515625" style="1" customWidth="1"/>
    <col min="14851" max="14851" width="30.85546875" style="1" customWidth="1"/>
    <col min="14852" max="14852" width="9.7109375" style="1" customWidth="1"/>
    <col min="14853" max="14853" width="10" style="1" customWidth="1"/>
    <col min="14854" max="14854" width="13.28515625" style="1" customWidth="1"/>
    <col min="14855" max="14855" width="10.140625" style="1" bestFit="1" customWidth="1"/>
    <col min="14856" max="14857" width="5.5703125" style="1" bestFit="1" customWidth="1"/>
    <col min="14858" max="14858" width="4.5703125" style="1" bestFit="1" customWidth="1"/>
    <col min="14859" max="15104" width="9.140625" style="1"/>
    <col min="15105" max="15105" width="4" style="1" customWidth="1"/>
    <col min="15106" max="15106" width="22.28515625" style="1" customWidth="1"/>
    <col min="15107" max="15107" width="30.85546875" style="1" customWidth="1"/>
    <col min="15108" max="15108" width="9.7109375" style="1" customWidth="1"/>
    <col min="15109" max="15109" width="10" style="1" customWidth="1"/>
    <col min="15110" max="15110" width="13.28515625" style="1" customWidth="1"/>
    <col min="15111" max="15111" width="10.140625" style="1" bestFit="1" customWidth="1"/>
    <col min="15112" max="15113" width="5.5703125" style="1" bestFit="1" customWidth="1"/>
    <col min="15114" max="15114" width="4.5703125" style="1" bestFit="1" customWidth="1"/>
    <col min="15115" max="15360" width="9.140625" style="1"/>
    <col min="15361" max="15361" width="4" style="1" customWidth="1"/>
    <col min="15362" max="15362" width="22.28515625" style="1" customWidth="1"/>
    <col min="15363" max="15363" width="30.85546875" style="1" customWidth="1"/>
    <col min="15364" max="15364" width="9.7109375" style="1" customWidth="1"/>
    <col min="15365" max="15365" width="10" style="1" customWidth="1"/>
    <col min="15366" max="15366" width="13.28515625" style="1" customWidth="1"/>
    <col min="15367" max="15367" width="10.140625" style="1" bestFit="1" customWidth="1"/>
    <col min="15368" max="15369" width="5.5703125" style="1" bestFit="1" customWidth="1"/>
    <col min="15370" max="15370" width="4.5703125" style="1" bestFit="1" customWidth="1"/>
    <col min="15371" max="15616" width="9.140625" style="1"/>
    <col min="15617" max="15617" width="4" style="1" customWidth="1"/>
    <col min="15618" max="15618" width="22.28515625" style="1" customWidth="1"/>
    <col min="15619" max="15619" width="30.85546875" style="1" customWidth="1"/>
    <col min="15620" max="15620" width="9.7109375" style="1" customWidth="1"/>
    <col min="15621" max="15621" width="10" style="1" customWidth="1"/>
    <col min="15622" max="15622" width="13.28515625" style="1" customWidth="1"/>
    <col min="15623" max="15623" width="10.140625" style="1" bestFit="1" customWidth="1"/>
    <col min="15624" max="15625" width="5.5703125" style="1" bestFit="1" customWidth="1"/>
    <col min="15626" max="15626" width="4.5703125" style="1" bestFit="1" customWidth="1"/>
    <col min="15627" max="15872" width="9.140625" style="1"/>
    <col min="15873" max="15873" width="4" style="1" customWidth="1"/>
    <col min="15874" max="15874" width="22.28515625" style="1" customWidth="1"/>
    <col min="15875" max="15875" width="30.85546875" style="1" customWidth="1"/>
    <col min="15876" max="15876" width="9.7109375" style="1" customWidth="1"/>
    <col min="15877" max="15877" width="10" style="1" customWidth="1"/>
    <col min="15878" max="15878" width="13.28515625" style="1" customWidth="1"/>
    <col min="15879" max="15879" width="10.140625" style="1" bestFit="1" customWidth="1"/>
    <col min="15880" max="15881" width="5.5703125" style="1" bestFit="1" customWidth="1"/>
    <col min="15882" max="15882" width="4.5703125" style="1" bestFit="1" customWidth="1"/>
    <col min="15883" max="16128" width="9.140625" style="1"/>
    <col min="16129" max="16129" width="4" style="1" customWidth="1"/>
    <col min="16130" max="16130" width="22.28515625" style="1" customWidth="1"/>
    <col min="16131" max="16131" width="30.85546875" style="1" customWidth="1"/>
    <col min="16132" max="16132" width="9.7109375" style="1" customWidth="1"/>
    <col min="16133" max="16133" width="10" style="1" customWidth="1"/>
    <col min="16134" max="16134" width="13.28515625" style="1" customWidth="1"/>
    <col min="16135" max="16135" width="10.140625" style="1" bestFit="1" customWidth="1"/>
    <col min="16136" max="16137" width="5.5703125" style="1" bestFit="1" customWidth="1"/>
    <col min="16138" max="16138" width="4.5703125" style="1" bestFit="1" customWidth="1"/>
    <col min="16139" max="16384" width="9.140625" style="1"/>
  </cols>
  <sheetData>
    <row r="1" spans="1:6" ht="12.75" hidden="1" customHeight="1" x14ac:dyDescent="0.25">
      <c r="A1" s="41"/>
      <c r="B1" s="154" t="s">
        <v>143</v>
      </c>
      <c r="C1" s="154"/>
      <c r="D1" s="154"/>
      <c r="E1" s="154"/>
      <c r="F1" s="40"/>
    </row>
    <row r="2" spans="1:6" ht="12.75" hidden="1" customHeight="1" x14ac:dyDescent="0.25">
      <c r="A2" s="41"/>
      <c r="B2" s="154"/>
      <c r="C2" s="154"/>
      <c r="D2" s="154"/>
      <c r="E2" s="154"/>
      <c r="F2" s="40"/>
    </row>
    <row r="3" spans="1:6" ht="12.75" hidden="1" customHeight="1" x14ac:dyDescent="0.25">
      <c r="A3" s="41"/>
      <c r="B3" s="40"/>
      <c r="C3" s="40"/>
      <c r="D3" s="40"/>
      <c r="E3" s="40"/>
      <c r="F3" s="40"/>
    </row>
    <row r="4" spans="1:6" ht="76.5" hidden="1" customHeight="1" x14ac:dyDescent="0.25">
      <c r="A4" s="33" t="s">
        <v>114</v>
      </c>
      <c r="B4" s="32" t="s">
        <v>113</v>
      </c>
      <c r="C4" s="32"/>
      <c r="D4" s="32"/>
      <c r="E4" s="49" t="s">
        <v>134</v>
      </c>
      <c r="F4" s="32" t="s">
        <v>133</v>
      </c>
    </row>
    <row r="5" spans="1:6" ht="25.5" hidden="1" customHeight="1" x14ac:dyDescent="0.25">
      <c r="A5" s="33" t="s">
        <v>142</v>
      </c>
      <c r="B5" s="32" t="s">
        <v>30</v>
      </c>
      <c r="C5" s="32"/>
      <c r="D5" s="32"/>
      <c r="E5" s="49">
        <v>2.0699999999999998</v>
      </c>
      <c r="F5" s="28"/>
    </row>
    <row r="6" spans="1:6" ht="25.5" hidden="1" customHeight="1" x14ac:dyDescent="0.25">
      <c r="A6" s="33" t="s">
        <v>141</v>
      </c>
      <c r="B6" s="32" t="s">
        <v>104</v>
      </c>
      <c r="C6" s="32"/>
      <c r="D6" s="32"/>
      <c r="E6" s="49">
        <v>4.99</v>
      </c>
      <c r="F6" s="28"/>
    </row>
    <row r="7" spans="1:6" ht="25.5" hidden="1" customHeight="1" x14ac:dyDescent="0.25">
      <c r="A7" s="33" t="s">
        <v>140</v>
      </c>
      <c r="B7" s="32" t="s">
        <v>96</v>
      </c>
      <c r="C7" s="32"/>
      <c r="D7" s="32"/>
      <c r="E7" s="49">
        <v>3.56</v>
      </c>
      <c r="F7" s="28"/>
    </row>
    <row r="8" spans="1:6" ht="51" hidden="1" customHeight="1" x14ac:dyDescent="0.25">
      <c r="A8" s="33" t="s">
        <v>139</v>
      </c>
      <c r="B8" s="32" t="s">
        <v>60</v>
      </c>
      <c r="C8" s="32"/>
      <c r="D8" s="32"/>
      <c r="E8" s="49">
        <v>0</v>
      </c>
      <c r="F8" s="28"/>
    </row>
    <row r="9" spans="1:6" ht="25.5" hidden="1" customHeight="1" x14ac:dyDescent="0.25">
      <c r="A9" s="33" t="s">
        <v>138</v>
      </c>
      <c r="B9" s="32" t="s">
        <v>92</v>
      </c>
      <c r="C9" s="32"/>
      <c r="D9" s="32"/>
      <c r="E9" s="49">
        <v>0.05</v>
      </c>
      <c r="F9" s="28"/>
    </row>
    <row r="10" spans="1:6" ht="12.75" hidden="1" customHeight="1" x14ac:dyDescent="0.25">
      <c r="A10" s="33" t="s">
        <v>91</v>
      </c>
      <c r="B10" s="32" t="s">
        <v>93</v>
      </c>
      <c r="C10" s="32"/>
      <c r="D10" s="32"/>
      <c r="E10" s="49">
        <v>0.09</v>
      </c>
      <c r="F10" s="28"/>
    </row>
    <row r="11" spans="1:6" ht="38.25" hidden="1" customHeight="1" x14ac:dyDescent="0.25">
      <c r="A11" s="33" t="s">
        <v>88</v>
      </c>
      <c r="B11" s="32" t="s">
        <v>98</v>
      </c>
      <c r="C11" s="32"/>
      <c r="D11" s="32"/>
      <c r="E11" s="49">
        <v>0.25</v>
      </c>
      <c r="F11" s="28"/>
    </row>
    <row r="12" spans="1:6" ht="25.5" hidden="1" customHeight="1" x14ac:dyDescent="0.25">
      <c r="A12" s="33" t="s">
        <v>84</v>
      </c>
      <c r="B12" s="32" t="s">
        <v>90</v>
      </c>
      <c r="C12" s="32"/>
      <c r="D12" s="32"/>
      <c r="E12" s="49">
        <v>0</v>
      </c>
      <c r="F12" s="28"/>
    </row>
    <row r="13" spans="1:6" ht="12.75" hidden="1" customHeight="1" x14ac:dyDescent="0.25">
      <c r="A13" s="33"/>
      <c r="B13" s="30" t="s">
        <v>132</v>
      </c>
      <c r="C13" s="30"/>
      <c r="D13" s="30"/>
      <c r="E13" s="49">
        <v>0</v>
      </c>
      <c r="F13" s="28"/>
    </row>
    <row r="14" spans="1:6" ht="12.75" hidden="1" customHeight="1" x14ac:dyDescent="0.25">
      <c r="A14" s="33" t="s">
        <v>81</v>
      </c>
      <c r="B14" s="30" t="s">
        <v>87</v>
      </c>
      <c r="C14" s="30"/>
      <c r="D14" s="30"/>
      <c r="E14" s="49">
        <v>0.54</v>
      </c>
      <c r="F14" s="28"/>
    </row>
    <row r="15" spans="1:6" ht="25.5" hidden="1" customHeight="1" x14ac:dyDescent="0.25">
      <c r="A15" s="33" t="s">
        <v>77</v>
      </c>
      <c r="B15" s="32" t="s">
        <v>58</v>
      </c>
      <c r="C15" s="32"/>
      <c r="D15" s="32"/>
      <c r="E15" s="49">
        <v>0.05</v>
      </c>
      <c r="F15" s="28"/>
    </row>
    <row r="16" spans="1:6" ht="25.5" hidden="1" customHeight="1" x14ac:dyDescent="0.25">
      <c r="A16" s="33" t="s">
        <v>74</v>
      </c>
      <c r="B16" s="32" t="s">
        <v>55</v>
      </c>
      <c r="C16" s="32"/>
      <c r="D16" s="32"/>
      <c r="E16" s="49">
        <v>0.26</v>
      </c>
      <c r="F16" s="28"/>
    </row>
    <row r="17" spans="1:7" ht="22.5" hidden="1" customHeight="1" x14ac:dyDescent="0.25">
      <c r="A17" s="33" t="s">
        <v>70</v>
      </c>
      <c r="B17" s="32" t="s">
        <v>131</v>
      </c>
      <c r="C17" s="32"/>
      <c r="D17" s="32"/>
      <c r="E17" s="49">
        <v>5.23</v>
      </c>
      <c r="F17" s="28"/>
    </row>
    <row r="18" spans="1:7" ht="25.5" hidden="1" customHeight="1" x14ac:dyDescent="0.25">
      <c r="A18" s="1"/>
      <c r="B18" s="50" t="s">
        <v>130</v>
      </c>
      <c r="C18" s="50"/>
      <c r="D18" s="50"/>
      <c r="E18" s="49">
        <v>0</v>
      </c>
      <c r="F18" s="28"/>
    </row>
    <row r="19" spans="1:7" ht="38.25" hidden="1" customHeight="1" x14ac:dyDescent="0.25">
      <c r="A19" s="33" t="s">
        <v>61</v>
      </c>
      <c r="B19" s="32" t="s">
        <v>83</v>
      </c>
      <c r="C19" s="32"/>
      <c r="D19" s="32"/>
      <c r="E19" s="49">
        <v>0.65</v>
      </c>
      <c r="F19" s="28"/>
    </row>
    <row r="20" spans="1:7" ht="25.5" hidden="1" customHeight="1" x14ac:dyDescent="0.25">
      <c r="A20" s="33" t="s">
        <v>59</v>
      </c>
      <c r="B20" s="32" t="s">
        <v>80</v>
      </c>
      <c r="C20" s="32"/>
      <c r="D20" s="32"/>
      <c r="E20" s="49">
        <v>1.04</v>
      </c>
      <c r="F20" s="28"/>
    </row>
    <row r="21" spans="1:7" ht="12.75" hidden="1" customHeight="1" x14ac:dyDescent="0.25">
      <c r="A21" s="33" t="s">
        <v>56</v>
      </c>
      <c r="B21" s="32" t="s">
        <v>76</v>
      </c>
      <c r="C21" s="32"/>
      <c r="D21" s="32"/>
      <c r="E21" s="49">
        <v>0.95</v>
      </c>
      <c r="F21" s="28"/>
    </row>
    <row r="22" spans="1:7" ht="38.25" hidden="1" customHeight="1" x14ac:dyDescent="0.25">
      <c r="A22" s="60" t="s">
        <v>54</v>
      </c>
      <c r="B22" s="34" t="s">
        <v>73</v>
      </c>
      <c r="C22" s="34"/>
      <c r="D22" s="34"/>
      <c r="E22" s="49">
        <v>1.05</v>
      </c>
      <c r="F22" s="28"/>
    </row>
    <row r="23" spans="1:7" ht="51" hidden="1" customHeight="1" x14ac:dyDescent="0.25">
      <c r="A23" s="35" t="s">
        <v>52</v>
      </c>
      <c r="B23" s="34" t="s">
        <v>69</v>
      </c>
      <c r="C23" s="34"/>
      <c r="D23" s="34"/>
      <c r="E23" s="49">
        <v>3.49</v>
      </c>
      <c r="F23" s="28"/>
      <c r="G23" s="1" t="s">
        <v>145</v>
      </c>
    </row>
    <row r="24" spans="1:7" ht="12.75" hidden="1" customHeight="1" x14ac:dyDescent="0.25">
      <c r="A24" s="1"/>
      <c r="B24" s="50" t="s">
        <v>129</v>
      </c>
      <c r="C24" s="50"/>
      <c r="D24" s="50"/>
      <c r="E24" s="49">
        <v>0</v>
      </c>
      <c r="F24" s="28"/>
    </row>
    <row r="25" spans="1:7" ht="12.75" hidden="1" customHeight="1" x14ac:dyDescent="0.25">
      <c r="A25" s="33" t="s">
        <v>128</v>
      </c>
      <c r="B25" s="32" t="s">
        <v>127</v>
      </c>
      <c r="C25" s="32"/>
      <c r="D25" s="32"/>
      <c r="E25" s="49">
        <v>0</v>
      </c>
      <c r="F25" s="28"/>
    </row>
    <row r="26" spans="1:7" ht="12.75" hidden="1" customHeight="1" x14ac:dyDescent="0.25">
      <c r="A26" s="33" t="s">
        <v>126</v>
      </c>
      <c r="B26" s="32" t="s">
        <v>125</v>
      </c>
      <c r="C26" s="32"/>
      <c r="D26" s="32"/>
      <c r="E26" s="49">
        <v>0</v>
      </c>
      <c r="F26" s="28"/>
    </row>
    <row r="27" spans="1:7" ht="12.75" hidden="1" customHeight="1" x14ac:dyDescent="0.25">
      <c r="A27" s="33" t="s">
        <v>124</v>
      </c>
      <c r="B27" s="32" t="s">
        <v>123</v>
      </c>
      <c r="C27" s="32"/>
      <c r="D27" s="32"/>
      <c r="E27" s="49">
        <v>0</v>
      </c>
      <c r="F27" s="28"/>
    </row>
    <row r="28" spans="1:7" ht="12.75" hidden="1" customHeight="1" x14ac:dyDescent="0.25">
      <c r="A28" s="31"/>
      <c r="B28" s="30" t="s">
        <v>122</v>
      </c>
      <c r="C28" s="30"/>
      <c r="D28" s="30"/>
      <c r="E28" s="48">
        <f>SUM(E5:E27)</f>
        <v>24.270000000000003</v>
      </c>
      <c r="F28" s="30"/>
    </row>
    <row r="29" spans="1:7" ht="12.75" hidden="1" customHeight="1" x14ac:dyDescent="0.25">
      <c r="A29" s="31"/>
      <c r="B29" s="30" t="s">
        <v>121</v>
      </c>
      <c r="C29" s="30"/>
      <c r="D29" s="30"/>
      <c r="E29" s="48">
        <f>E28*1.18</f>
        <v>28.638600000000004</v>
      </c>
      <c r="F29" s="30"/>
    </row>
    <row r="30" spans="1:7" ht="12.75" hidden="1" customHeight="1" x14ac:dyDescent="0.25">
      <c r="A30" s="45"/>
      <c r="B30" s="46"/>
      <c r="C30" s="46"/>
      <c r="D30" s="46"/>
      <c r="E30" s="47"/>
      <c r="F30" s="46"/>
    </row>
    <row r="31" spans="1:7" ht="12.75" hidden="1" customHeight="1" x14ac:dyDescent="0.25">
      <c r="A31" s="45"/>
      <c r="B31" s="46"/>
      <c r="C31" s="46"/>
      <c r="D31" s="46"/>
      <c r="E31" s="47"/>
      <c r="F31" s="46"/>
    </row>
    <row r="32" spans="1:7" ht="12.75" hidden="1" customHeight="1" x14ac:dyDescent="0.25">
      <c r="A32" s="45"/>
      <c r="B32" s="46"/>
      <c r="C32" s="46"/>
      <c r="D32" s="46"/>
      <c r="E32" s="47"/>
      <c r="F32" s="46"/>
    </row>
    <row r="33" spans="1:6" ht="12.75" hidden="1" customHeight="1" x14ac:dyDescent="0.25">
      <c r="A33" s="45"/>
      <c r="B33" s="46"/>
      <c r="C33" s="46"/>
      <c r="D33" s="46"/>
      <c r="E33" s="47"/>
      <c r="F33" s="46"/>
    </row>
    <row r="34" spans="1:6" ht="12.75" hidden="1" customHeight="1" x14ac:dyDescent="0.25">
      <c r="A34" s="45"/>
      <c r="B34" s="43"/>
      <c r="C34" s="43"/>
      <c r="D34" s="43"/>
      <c r="E34" s="44"/>
      <c r="F34" s="43"/>
    </row>
    <row r="35" spans="1:6" ht="12.75" hidden="1" customHeight="1" x14ac:dyDescent="0.25">
      <c r="A35" s="42"/>
      <c r="B35" s="40"/>
      <c r="C35" s="40"/>
      <c r="D35" s="40"/>
      <c r="E35" s="40"/>
      <c r="F35" s="40"/>
    </row>
    <row r="36" spans="1:6" ht="12.75" hidden="1" customHeight="1" x14ac:dyDescent="0.25">
      <c r="A36" s="41"/>
      <c r="B36" s="40"/>
      <c r="C36" s="40"/>
      <c r="D36" s="40"/>
      <c r="E36" s="40"/>
      <c r="F36" s="40"/>
    </row>
    <row r="37" spans="1:6" ht="12.75" hidden="1" customHeight="1" x14ac:dyDescent="0.25">
      <c r="A37" s="41"/>
      <c r="B37" s="40"/>
      <c r="C37" s="40"/>
      <c r="D37" s="40"/>
      <c r="E37" s="40"/>
      <c r="F37" s="40"/>
    </row>
    <row r="38" spans="1:6" ht="12.75" hidden="1" customHeight="1" x14ac:dyDescent="0.25">
      <c r="A38" s="41"/>
      <c r="B38" s="40"/>
      <c r="C38" s="40"/>
      <c r="D38" s="40"/>
      <c r="E38" s="40"/>
      <c r="F38" s="40"/>
    </row>
    <row r="39" spans="1:6" ht="12.75" hidden="1" customHeight="1" x14ac:dyDescent="0.25">
      <c r="A39" s="41"/>
      <c r="B39" s="40"/>
      <c r="C39" s="40"/>
      <c r="D39" s="40"/>
      <c r="E39" s="40"/>
      <c r="F39" s="40"/>
    </row>
    <row r="40" spans="1:6" ht="12.75" hidden="1" customHeight="1" x14ac:dyDescent="0.25">
      <c r="A40" s="41"/>
      <c r="B40" s="40"/>
      <c r="C40" s="40"/>
      <c r="D40" s="40"/>
      <c r="E40" s="40"/>
      <c r="F40" s="40"/>
    </row>
    <row r="41" spans="1:6" ht="12.75" hidden="1" customHeight="1" x14ac:dyDescent="0.25">
      <c r="A41" s="41"/>
      <c r="B41" s="40"/>
      <c r="C41" s="40"/>
      <c r="D41" s="40"/>
      <c r="E41" s="40"/>
      <c r="F41" s="40"/>
    </row>
    <row r="42" spans="1:6" ht="12.75" hidden="1" customHeight="1" x14ac:dyDescent="0.25">
      <c r="A42" s="41"/>
      <c r="B42" s="40"/>
      <c r="C42" s="40"/>
      <c r="D42" s="40"/>
      <c r="E42" s="40"/>
      <c r="F42" s="40"/>
    </row>
    <row r="43" spans="1:6" ht="12.75" hidden="1" customHeight="1" x14ac:dyDescent="0.25">
      <c r="A43" s="41"/>
      <c r="B43" s="40"/>
      <c r="C43" s="40"/>
      <c r="D43" s="40"/>
      <c r="E43" s="40"/>
      <c r="F43" s="40"/>
    </row>
    <row r="44" spans="1:6" ht="12.75" hidden="1" customHeight="1" x14ac:dyDescent="0.25">
      <c r="A44" s="39"/>
      <c r="B44" s="38"/>
      <c r="C44" s="38"/>
      <c r="D44" s="38"/>
      <c r="E44" s="38"/>
      <c r="F44" s="38"/>
    </row>
    <row r="45" spans="1:6" ht="12.75" hidden="1" customHeight="1" x14ac:dyDescent="0.25">
      <c r="A45" s="39"/>
      <c r="B45" s="38"/>
      <c r="C45" s="38"/>
      <c r="D45" s="38"/>
      <c r="E45" s="38"/>
      <c r="F45" s="38"/>
    </row>
    <row r="46" spans="1:6" ht="12.75" hidden="1" customHeight="1" x14ac:dyDescent="0.25">
      <c r="A46" s="39"/>
      <c r="B46" s="38"/>
      <c r="C46" s="38"/>
      <c r="D46" s="38"/>
      <c r="E46" s="38"/>
      <c r="F46" s="38"/>
    </row>
    <row r="47" spans="1:6" ht="12.75" hidden="1" customHeight="1" x14ac:dyDescent="0.25">
      <c r="A47" s="39"/>
      <c r="B47" s="38"/>
      <c r="C47" s="38"/>
      <c r="D47" s="38"/>
      <c r="E47" s="38"/>
      <c r="F47" s="38"/>
    </row>
    <row r="48" spans="1:6" ht="12.75" hidden="1" customHeight="1" x14ac:dyDescent="0.25"/>
    <row r="49" spans="1:6" ht="12.75" hidden="1" customHeight="1" x14ac:dyDescent="0.25">
      <c r="A49" s="155" t="s">
        <v>119</v>
      </c>
      <c r="B49" s="155"/>
      <c r="C49" s="155"/>
      <c r="D49" s="155"/>
      <c r="E49" s="155"/>
      <c r="F49" s="155"/>
    </row>
    <row r="50" spans="1:6" ht="12.75" hidden="1" customHeight="1" x14ac:dyDescent="0.25">
      <c r="A50" s="155" t="s">
        <v>137</v>
      </c>
      <c r="B50" s="155"/>
      <c r="C50" s="155"/>
      <c r="D50" s="155"/>
      <c r="E50" s="155"/>
      <c r="F50" s="155"/>
    </row>
    <row r="51" spans="1:6" ht="12.75" hidden="1" customHeight="1" x14ac:dyDescent="0.25">
      <c r="A51" s="155" t="s">
        <v>117</v>
      </c>
      <c r="B51" s="155"/>
      <c r="C51" s="155"/>
      <c r="D51" s="155"/>
      <c r="E51" s="155"/>
      <c r="F51" s="155"/>
    </row>
    <row r="52" spans="1:6" ht="12.75" hidden="1" customHeight="1" x14ac:dyDescent="0.25">
      <c r="A52" s="156" t="s">
        <v>136</v>
      </c>
      <c r="B52" s="156"/>
      <c r="C52" s="156"/>
      <c r="D52" s="156"/>
      <c r="E52" s="156"/>
      <c r="F52" s="156"/>
    </row>
    <row r="53" spans="1:6" ht="12.75" hidden="1" customHeight="1" x14ac:dyDescent="0.25">
      <c r="B53" s="37" t="s">
        <v>135</v>
      </c>
      <c r="C53" s="37"/>
      <c r="D53" s="37"/>
      <c r="E53" s="60">
        <v>1018.54</v>
      </c>
      <c r="F53" s="4"/>
    </row>
    <row r="54" spans="1:6" ht="12.75" hidden="1" customHeight="1" x14ac:dyDescent="0.25">
      <c r="B54" s="37"/>
      <c r="C54" s="37"/>
      <c r="D54" s="37"/>
      <c r="E54" s="60"/>
      <c r="F54" s="4"/>
    </row>
    <row r="55" spans="1:6" ht="76.5" hidden="1" customHeight="1" x14ac:dyDescent="0.25">
      <c r="A55" s="33" t="s">
        <v>114</v>
      </c>
      <c r="B55" s="36" t="s">
        <v>113</v>
      </c>
      <c r="C55" s="36"/>
      <c r="D55" s="36"/>
      <c r="E55" s="29" t="s">
        <v>134</v>
      </c>
      <c r="F55" s="36" t="s">
        <v>133</v>
      </c>
    </row>
    <row r="56" spans="1:6" ht="25.5" hidden="1" customHeight="1" x14ac:dyDescent="0.25">
      <c r="A56" s="33" t="s">
        <v>109</v>
      </c>
      <c r="B56" s="32" t="s">
        <v>30</v>
      </c>
      <c r="C56" s="32"/>
      <c r="D56" s="32"/>
      <c r="E56" s="29">
        <f t="shared" ref="E56:E80" si="0">E5</f>
        <v>2.0699999999999998</v>
      </c>
      <c r="F56" s="28">
        <f t="shared" ref="F56:F78" si="1">$E$53*E56*12</f>
        <v>25300.533599999995</v>
      </c>
    </row>
    <row r="57" spans="1:6" ht="38.25" hidden="1" customHeight="1" x14ac:dyDescent="0.25">
      <c r="A57" s="33" t="s">
        <v>105</v>
      </c>
      <c r="B57" s="32" t="s">
        <v>104</v>
      </c>
      <c r="C57" s="32"/>
      <c r="D57" s="32"/>
      <c r="E57" s="29">
        <f t="shared" si="0"/>
        <v>4.99</v>
      </c>
      <c r="F57" s="28">
        <f t="shared" si="1"/>
        <v>60990.175200000005</v>
      </c>
    </row>
    <row r="58" spans="1:6" ht="12.75" hidden="1" customHeight="1" x14ac:dyDescent="0.25">
      <c r="A58" s="33" t="s">
        <v>99</v>
      </c>
      <c r="B58" s="32" t="s">
        <v>96</v>
      </c>
      <c r="C58" s="32"/>
      <c r="D58" s="32"/>
      <c r="E58" s="29">
        <f t="shared" si="0"/>
        <v>3.56</v>
      </c>
      <c r="F58" s="28">
        <f t="shared" si="1"/>
        <v>43512.0288</v>
      </c>
    </row>
    <row r="59" spans="1:6" ht="51" hidden="1" customHeight="1" x14ac:dyDescent="0.25">
      <c r="A59" s="33" t="s">
        <v>97</v>
      </c>
      <c r="B59" s="32" t="s">
        <v>60</v>
      </c>
      <c r="C59" s="32"/>
      <c r="D59" s="32"/>
      <c r="E59" s="29">
        <f t="shared" si="0"/>
        <v>0</v>
      </c>
      <c r="F59" s="28">
        <f t="shared" si="1"/>
        <v>0</v>
      </c>
    </row>
    <row r="60" spans="1:6" ht="12.75" hidden="1" customHeight="1" x14ac:dyDescent="0.25">
      <c r="A60" s="33" t="s">
        <v>94</v>
      </c>
      <c r="B60" s="32" t="s">
        <v>92</v>
      </c>
      <c r="C60" s="32"/>
      <c r="D60" s="32"/>
      <c r="E60" s="29">
        <f t="shared" si="0"/>
        <v>0.05</v>
      </c>
      <c r="F60" s="28">
        <f t="shared" si="1"/>
        <v>611.12400000000002</v>
      </c>
    </row>
    <row r="61" spans="1:6" ht="12.75" hidden="1" customHeight="1" x14ac:dyDescent="0.25">
      <c r="A61" s="33" t="s">
        <v>91</v>
      </c>
      <c r="B61" s="32" t="s">
        <v>93</v>
      </c>
      <c r="C61" s="32"/>
      <c r="D61" s="32"/>
      <c r="E61" s="29">
        <f t="shared" si="0"/>
        <v>0.09</v>
      </c>
      <c r="F61" s="28">
        <f t="shared" si="1"/>
        <v>1100.0232000000001</v>
      </c>
    </row>
    <row r="62" spans="1:6" ht="38.25" hidden="1" customHeight="1" x14ac:dyDescent="0.25">
      <c r="A62" s="33" t="s">
        <v>88</v>
      </c>
      <c r="B62" s="32" t="s">
        <v>98</v>
      </c>
      <c r="C62" s="32"/>
      <c r="D62" s="32"/>
      <c r="E62" s="29">
        <f t="shared" si="0"/>
        <v>0.25</v>
      </c>
      <c r="F62" s="28">
        <f t="shared" si="1"/>
        <v>3055.62</v>
      </c>
    </row>
    <row r="63" spans="1:6" ht="25.5" hidden="1" customHeight="1" x14ac:dyDescent="0.25">
      <c r="A63" s="33" t="s">
        <v>84</v>
      </c>
      <c r="B63" s="32" t="s">
        <v>90</v>
      </c>
      <c r="C63" s="32"/>
      <c r="D63" s="32"/>
      <c r="E63" s="29">
        <f t="shared" si="0"/>
        <v>0</v>
      </c>
      <c r="F63" s="28">
        <f t="shared" si="1"/>
        <v>0</v>
      </c>
    </row>
    <row r="64" spans="1:6" ht="12.75" hidden="1" customHeight="1" x14ac:dyDescent="0.25">
      <c r="A64" s="33"/>
      <c r="B64" s="30" t="s">
        <v>132</v>
      </c>
      <c r="C64" s="30"/>
      <c r="D64" s="30"/>
      <c r="E64" s="29">
        <f t="shared" si="0"/>
        <v>0</v>
      </c>
      <c r="F64" s="28">
        <f t="shared" si="1"/>
        <v>0</v>
      </c>
    </row>
    <row r="65" spans="1:6" ht="12.75" hidden="1" customHeight="1" x14ac:dyDescent="0.25">
      <c r="A65" s="33" t="s">
        <v>81</v>
      </c>
      <c r="B65" s="30" t="s">
        <v>87</v>
      </c>
      <c r="C65" s="30"/>
      <c r="D65" s="30"/>
      <c r="E65" s="29">
        <f t="shared" si="0"/>
        <v>0.54</v>
      </c>
      <c r="F65" s="28">
        <f t="shared" si="1"/>
        <v>6600.1392000000005</v>
      </c>
    </row>
    <row r="66" spans="1:6" ht="25.5" hidden="1" customHeight="1" x14ac:dyDescent="0.25">
      <c r="A66" s="33" t="s">
        <v>77</v>
      </c>
      <c r="B66" s="32" t="s">
        <v>58</v>
      </c>
      <c r="C66" s="32"/>
      <c r="D66" s="32"/>
      <c r="E66" s="29">
        <f t="shared" si="0"/>
        <v>0.05</v>
      </c>
      <c r="F66" s="28">
        <f t="shared" si="1"/>
        <v>611.12400000000002</v>
      </c>
    </row>
    <row r="67" spans="1:6" ht="25.5" hidden="1" customHeight="1" x14ac:dyDescent="0.25">
      <c r="A67" s="33" t="s">
        <v>74</v>
      </c>
      <c r="B67" s="32" t="s">
        <v>55</v>
      </c>
      <c r="C67" s="32"/>
      <c r="D67" s="32"/>
      <c r="E67" s="29">
        <f t="shared" si="0"/>
        <v>0.26</v>
      </c>
      <c r="F67" s="28">
        <f t="shared" si="1"/>
        <v>3177.8447999999999</v>
      </c>
    </row>
    <row r="68" spans="1:6" ht="25.5" hidden="1" customHeight="1" x14ac:dyDescent="0.25">
      <c r="A68" s="33" t="s">
        <v>70</v>
      </c>
      <c r="B68" s="32" t="s">
        <v>131</v>
      </c>
      <c r="C68" s="32"/>
      <c r="D68" s="32"/>
      <c r="E68" s="29">
        <f t="shared" si="0"/>
        <v>5.23</v>
      </c>
      <c r="F68" s="28">
        <f t="shared" si="1"/>
        <v>63923.570400000004</v>
      </c>
    </row>
    <row r="69" spans="1:6" ht="76.5" hidden="1" customHeight="1" x14ac:dyDescent="0.25">
      <c r="A69" s="30"/>
      <c r="B69" s="32" t="s">
        <v>130</v>
      </c>
      <c r="C69" s="32"/>
      <c r="D69" s="32"/>
      <c r="E69" s="29">
        <f t="shared" si="0"/>
        <v>0</v>
      </c>
      <c r="F69" s="28">
        <f t="shared" si="1"/>
        <v>0</v>
      </c>
    </row>
    <row r="70" spans="1:6" ht="38.25" hidden="1" customHeight="1" x14ac:dyDescent="0.25">
      <c r="A70" s="33" t="s">
        <v>61</v>
      </c>
      <c r="B70" s="32" t="s">
        <v>83</v>
      </c>
      <c r="C70" s="32"/>
      <c r="D70" s="32"/>
      <c r="E70" s="29">
        <f t="shared" si="0"/>
        <v>0.65</v>
      </c>
      <c r="F70" s="28">
        <f t="shared" si="1"/>
        <v>7944.612000000001</v>
      </c>
    </row>
    <row r="71" spans="1:6" ht="12.75" hidden="1" customHeight="1" x14ac:dyDescent="0.25">
      <c r="A71" s="33" t="s">
        <v>59</v>
      </c>
      <c r="B71" s="32" t="s">
        <v>80</v>
      </c>
      <c r="C71" s="32"/>
      <c r="D71" s="32"/>
      <c r="E71" s="29">
        <f t="shared" si="0"/>
        <v>1.04</v>
      </c>
      <c r="F71" s="28">
        <f t="shared" si="1"/>
        <v>12711.379199999999</v>
      </c>
    </row>
    <row r="72" spans="1:6" ht="25.5" hidden="1" customHeight="1" x14ac:dyDescent="0.25">
      <c r="A72" s="33" t="s">
        <v>56</v>
      </c>
      <c r="B72" s="32" t="s">
        <v>76</v>
      </c>
      <c r="C72" s="32"/>
      <c r="D72" s="32"/>
      <c r="E72" s="29">
        <f t="shared" si="0"/>
        <v>0.95</v>
      </c>
      <c r="F72" s="28">
        <f t="shared" si="1"/>
        <v>11611.356</v>
      </c>
    </row>
    <row r="73" spans="1:6" ht="38.25" hidden="1" customHeight="1" x14ac:dyDescent="0.25">
      <c r="A73" s="35" t="s">
        <v>54</v>
      </c>
      <c r="B73" s="34" t="s">
        <v>73</v>
      </c>
      <c r="C73" s="34"/>
      <c r="D73" s="34"/>
      <c r="E73" s="29">
        <f t="shared" si="0"/>
        <v>1.05</v>
      </c>
      <c r="F73" s="28">
        <f t="shared" si="1"/>
        <v>12833.604000000001</v>
      </c>
    </row>
    <row r="74" spans="1:6" ht="12.75" hidden="1" customHeight="1" x14ac:dyDescent="0.25">
      <c r="A74" s="35" t="s">
        <v>52</v>
      </c>
      <c r="B74" s="34" t="s">
        <v>69</v>
      </c>
      <c r="C74" s="34"/>
      <c r="D74" s="34"/>
      <c r="E74" s="29">
        <f t="shared" si="0"/>
        <v>3.49</v>
      </c>
      <c r="F74" s="28">
        <f t="shared" si="1"/>
        <v>42656.455199999997</v>
      </c>
    </row>
    <row r="75" spans="1:6" ht="12.75" hidden="1" customHeight="1" x14ac:dyDescent="0.25">
      <c r="A75" s="30"/>
      <c r="B75" s="32" t="s">
        <v>129</v>
      </c>
      <c r="C75" s="32"/>
      <c r="D75" s="32"/>
      <c r="E75" s="29">
        <f t="shared" si="0"/>
        <v>0</v>
      </c>
      <c r="F75" s="28">
        <f t="shared" si="1"/>
        <v>0</v>
      </c>
    </row>
    <row r="76" spans="1:6" ht="12.75" hidden="1" customHeight="1" x14ac:dyDescent="0.25">
      <c r="A76" s="33" t="s">
        <v>128</v>
      </c>
      <c r="B76" s="32" t="s">
        <v>127</v>
      </c>
      <c r="C76" s="32"/>
      <c r="D76" s="32"/>
      <c r="E76" s="29">
        <f t="shared" si="0"/>
        <v>0</v>
      </c>
      <c r="F76" s="28">
        <f t="shared" si="1"/>
        <v>0</v>
      </c>
    </row>
    <row r="77" spans="1:6" ht="12.75" hidden="1" customHeight="1" x14ac:dyDescent="0.25">
      <c r="A77" s="33" t="s">
        <v>126</v>
      </c>
      <c r="B77" s="32" t="s">
        <v>125</v>
      </c>
      <c r="C77" s="32"/>
      <c r="D77" s="32"/>
      <c r="E77" s="29">
        <f t="shared" si="0"/>
        <v>0</v>
      </c>
      <c r="F77" s="28">
        <f t="shared" si="1"/>
        <v>0</v>
      </c>
    </row>
    <row r="78" spans="1:6" ht="12.75" hidden="1" customHeight="1" x14ac:dyDescent="0.25">
      <c r="A78" s="33" t="s">
        <v>124</v>
      </c>
      <c r="B78" s="32" t="s">
        <v>123</v>
      </c>
      <c r="C78" s="32"/>
      <c r="D78" s="32"/>
      <c r="E78" s="29">
        <f t="shared" si="0"/>
        <v>0</v>
      </c>
      <c r="F78" s="28">
        <f t="shared" si="1"/>
        <v>0</v>
      </c>
    </row>
    <row r="79" spans="1:6" ht="12.75" hidden="1" customHeight="1" x14ac:dyDescent="0.25">
      <c r="A79" s="31"/>
      <c r="B79" s="30" t="s">
        <v>122</v>
      </c>
      <c r="C79" s="30"/>
      <c r="D79" s="30"/>
      <c r="E79" s="29">
        <f t="shared" si="0"/>
        <v>24.270000000000003</v>
      </c>
      <c r="F79" s="28">
        <f>SUM(F56:F78)</f>
        <v>296639.58959999995</v>
      </c>
    </row>
    <row r="80" spans="1:6" ht="12.75" hidden="1" customHeight="1" x14ac:dyDescent="0.25">
      <c r="A80" s="31"/>
      <c r="B80" s="30" t="s">
        <v>121</v>
      </c>
      <c r="C80" s="30"/>
      <c r="D80" s="30"/>
      <c r="E80" s="29">
        <f t="shared" si="0"/>
        <v>28.638600000000004</v>
      </c>
      <c r="F80" s="28">
        <f>F79*1.18</f>
        <v>350034.71572799992</v>
      </c>
    </row>
    <row r="81" spans="1:6" ht="12.75" hidden="1" customHeight="1" x14ac:dyDescent="0.25">
      <c r="E81" s="4"/>
    </row>
    <row r="82" spans="1:6" ht="12.75" hidden="1" customHeight="1" x14ac:dyDescent="0.25">
      <c r="E82" s="4"/>
    </row>
    <row r="83" spans="1:6" x14ac:dyDescent="0.25">
      <c r="E83" s="27" t="s">
        <v>120</v>
      </c>
    </row>
    <row r="84" spans="1:6" x14ac:dyDescent="0.25">
      <c r="A84" s="149" t="s">
        <v>119</v>
      </c>
      <c r="B84" s="149"/>
      <c r="C84" s="149"/>
      <c r="D84" s="149"/>
      <c r="E84" s="149"/>
      <c r="F84" s="149"/>
    </row>
    <row r="85" spans="1:6" x14ac:dyDescent="0.25">
      <c r="A85" s="149" t="s">
        <v>118</v>
      </c>
      <c r="B85" s="149"/>
      <c r="C85" s="149"/>
      <c r="D85" s="149"/>
      <c r="E85" s="149"/>
      <c r="F85" s="149"/>
    </row>
    <row r="86" spans="1:6" x14ac:dyDescent="0.25">
      <c r="A86" s="149" t="s">
        <v>117</v>
      </c>
      <c r="B86" s="149"/>
      <c r="C86" s="149"/>
      <c r="D86" s="149"/>
      <c r="E86" s="149"/>
      <c r="F86" s="149"/>
    </row>
    <row r="87" spans="1:6" x14ac:dyDescent="0.25">
      <c r="A87" s="150" t="s">
        <v>116</v>
      </c>
      <c r="B87" s="150"/>
      <c r="C87" s="150"/>
      <c r="D87" s="150"/>
      <c r="E87" s="150"/>
      <c r="F87" s="150"/>
    </row>
    <row r="88" spans="1:6" x14ac:dyDescent="0.25">
      <c r="A88" s="58"/>
      <c r="B88" s="58"/>
      <c r="C88" s="58" t="s">
        <v>146</v>
      </c>
      <c r="D88" s="58"/>
      <c r="E88" s="58"/>
      <c r="F88" s="58"/>
    </row>
    <row r="89" spans="1:6" x14ac:dyDescent="0.25">
      <c r="A89" s="58"/>
      <c r="B89" s="26" t="s">
        <v>115</v>
      </c>
      <c r="C89" s="26"/>
      <c r="D89" s="25">
        <f>'[1]Горького 22'!D6</f>
        <v>591.5</v>
      </c>
      <c r="E89" s="57"/>
      <c r="F89" s="24"/>
    </row>
    <row r="90" spans="1:6" x14ac:dyDescent="0.25">
      <c r="A90" s="58"/>
      <c r="B90" s="23"/>
      <c r="C90" s="23"/>
      <c r="D90" s="23"/>
      <c r="E90" s="57"/>
      <c r="F90" s="22"/>
    </row>
    <row r="91" spans="1:6" ht="63" customHeight="1" x14ac:dyDescent="0.25">
      <c r="A91" s="59" t="s">
        <v>114</v>
      </c>
      <c r="B91" s="54" t="s">
        <v>113</v>
      </c>
      <c r="C91" s="54" t="s">
        <v>113</v>
      </c>
      <c r="D91" s="54" t="s">
        <v>112</v>
      </c>
      <c r="E91" s="21" t="s">
        <v>111</v>
      </c>
      <c r="F91" s="54" t="s">
        <v>110</v>
      </c>
    </row>
    <row r="92" spans="1:6" ht="50.25" customHeight="1" x14ac:dyDescent="0.2">
      <c r="A92" s="151" t="s">
        <v>109</v>
      </c>
      <c r="B92" s="138" t="s">
        <v>30</v>
      </c>
      <c r="C92" s="68" t="s">
        <v>108</v>
      </c>
      <c r="D92" s="20" t="s">
        <v>102</v>
      </c>
      <c r="E92" s="147">
        <v>0</v>
      </c>
      <c r="F92" s="148">
        <f>E92*$D$89*12</f>
        <v>0</v>
      </c>
    </row>
    <row r="93" spans="1:6" ht="43.5" customHeight="1" x14ac:dyDescent="0.2">
      <c r="A93" s="151"/>
      <c r="B93" s="138"/>
      <c r="C93" s="68" t="s">
        <v>107</v>
      </c>
      <c r="D93" s="20" t="s">
        <v>106</v>
      </c>
      <c r="E93" s="147"/>
      <c r="F93" s="148"/>
    </row>
    <row r="94" spans="1:6" ht="26.25" customHeight="1" x14ac:dyDescent="0.2">
      <c r="A94" s="151" t="s">
        <v>105</v>
      </c>
      <c r="B94" s="138" t="s">
        <v>104</v>
      </c>
      <c r="C94" s="68" t="s">
        <v>103</v>
      </c>
      <c r="D94" s="20" t="s">
        <v>102</v>
      </c>
      <c r="E94" s="152">
        <v>3.85</v>
      </c>
      <c r="F94" s="148">
        <f>E94*$D$89*12</f>
        <v>27327.300000000003</v>
      </c>
    </row>
    <row r="95" spans="1:6" ht="44.25" customHeight="1" x14ac:dyDescent="0.2">
      <c r="A95" s="151"/>
      <c r="B95" s="138"/>
      <c r="C95" s="68" t="s">
        <v>101</v>
      </c>
      <c r="D95" s="20" t="s">
        <v>100</v>
      </c>
      <c r="E95" s="153"/>
      <c r="F95" s="148"/>
    </row>
    <row r="96" spans="1:6" ht="37.5" customHeight="1" x14ac:dyDescent="0.25">
      <c r="A96" s="59" t="s">
        <v>99</v>
      </c>
      <c r="B96" s="52" t="s">
        <v>98</v>
      </c>
      <c r="C96" s="62"/>
      <c r="D96" s="19" t="s">
        <v>89</v>
      </c>
      <c r="E96" s="55">
        <v>1.05</v>
      </c>
      <c r="F96" s="53">
        <f t="shared" ref="F96:F104" si="2">E96*$D$89*12</f>
        <v>7452.9000000000005</v>
      </c>
    </row>
    <row r="97" spans="1:7" ht="36.75" customHeight="1" x14ac:dyDescent="0.25">
      <c r="A97" s="59" t="s">
        <v>97</v>
      </c>
      <c r="B97" s="52" t="s">
        <v>96</v>
      </c>
      <c r="C97" s="62"/>
      <c r="D97" s="18" t="s">
        <v>95</v>
      </c>
      <c r="E97" s="13">
        <v>3.49</v>
      </c>
      <c r="F97" s="53">
        <f t="shared" si="2"/>
        <v>24772.02</v>
      </c>
      <c r="G97" s="4"/>
    </row>
    <row r="98" spans="1:7" ht="12.75" customHeight="1" x14ac:dyDescent="0.25">
      <c r="A98" s="144" t="s">
        <v>94</v>
      </c>
      <c r="B98" s="52" t="s">
        <v>93</v>
      </c>
      <c r="C98" s="63"/>
      <c r="D98" s="14"/>
      <c r="E98" s="13">
        <v>0.09</v>
      </c>
      <c r="F98" s="53">
        <f t="shared" si="2"/>
        <v>638.81999999999994</v>
      </c>
      <c r="G98" s="4"/>
    </row>
    <row r="99" spans="1:7" x14ac:dyDescent="0.25">
      <c r="A99" s="145"/>
      <c r="B99" s="52" t="s">
        <v>92</v>
      </c>
      <c r="C99" s="63"/>
      <c r="D99" s="15"/>
      <c r="E99" s="13">
        <v>0.05</v>
      </c>
      <c r="F99" s="53">
        <f t="shared" si="2"/>
        <v>354.90000000000003</v>
      </c>
    </row>
    <row r="100" spans="1:7" ht="36" x14ac:dyDescent="0.25">
      <c r="A100" s="59" t="s">
        <v>91</v>
      </c>
      <c r="B100" s="52" t="s">
        <v>90</v>
      </c>
      <c r="C100" s="63"/>
      <c r="D100" s="15" t="s">
        <v>89</v>
      </c>
      <c r="E100" s="13">
        <v>0.47</v>
      </c>
      <c r="F100" s="53">
        <f t="shared" si="2"/>
        <v>3336.06</v>
      </c>
    </row>
    <row r="101" spans="1:7" ht="12.75" customHeight="1" x14ac:dyDescent="0.25">
      <c r="A101" s="59" t="s">
        <v>88</v>
      </c>
      <c r="B101" s="64" t="s">
        <v>87</v>
      </c>
      <c r="C101" s="65"/>
      <c r="D101" s="17" t="s">
        <v>86</v>
      </c>
      <c r="E101" s="13">
        <v>0.19</v>
      </c>
      <c r="F101" s="53">
        <f t="shared" si="2"/>
        <v>1348.6200000000001</v>
      </c>
    </row>
    <row r="102" spans="1:7" ht="33.75" customHeight="1" x14ac:dyDescent="0.25">
      <c r="A102" s="16"/>
      <c r="B102" s="138" t="s">
        <v>85</v>
      </c>
      <c r="C102" s="138"/>
      <c r="D102" s="12"/>
      <c r="E102" s="13"/>
      <c r="F102" s="53">
        <f t="shared" si="2"/>
        <v>0</v>
      </c>
    </row>
    <row r="103" spans="1:7" ht="82.5" customHeight="1" x14ac:dyDescent="0.25">
      <c r="A103" s="59" t="s">
        <v>84</v>
      </c>
      <c r="B103" s="52" t="s">
        <v>83</v>
      </c>
      <c r="C103" s="66" t="s">
        <v>82</v>
      </c>
      <c r="D103" s="12"/>
      <c r="E103" s="13">
        <v>0.23</v>
      </c>
      <c r="F103" s="53">
        <f t="shared" si="2"/>
        <v>1632.5400000000002</v>
      </c>
    </row>
    <row r="104" spans="1:7" ht="67.5" customHeight="1" x14ac:dyDescent="0.25">
      <c r="A104" s="144" t="s">
        <v>81</v>
      </c>
      <c r="B104" s="138" t="s">
        <v>80</v>
      </c>
      <c r="C104" s="66" t="s">
        <v>79</v>
      </c>
      <c r="D104" s="146"/>
      <c r="E104" s="147">
        <v>1.4</v>
      </c>
      <c r="F104" s="140">
        <f t="shared" si="2"/>
        <v>9937.1999999999989</v>
      </c>
    </row>
    <row r="105" spans="1:7" ht="110.25" customHeight="1" x14ac:dyDescent="0.25">
      <c r="A105" s="145"/>
      <c r="B105" s="138"/>
      <c r="C105" s="66" t="s">
        <v>78</v>
      </c>
      <c r="D105" s="146"/>
      <c r="E105" s="147"/>
      <c r="F105" s="142"/>
    </row>
    <row r="106" spans="1:7" ht="79.5" customHeight="1" x14ac:dyDescent="0.25">
      <c r="A106" s="59" t="s">
        <v>77</v>
      </c>
      <c r="B106" s="52" t="s">
        <v>76</v>
      </c>
      <c r="C106" s="66" t="s">
        <v>75</v>
      </c>
      <c r="D106" s="12"/>
      <c r="E106" s="55">
        <v>0</v>
      </c>
      <c r="F106" s="56">
        <f>E106*$D$89*12</f>
        <v>0</v>
      </c>
    </row>
    <row r="107" spans="1:7" ht="80.25" customHeight="1" x14ac:dyDescent="0.25">
      <c r="A107" s="137" t="s">
        <v>74</v>
      </c>
      <c r="B107" s="138" t="s">
        <v>73</v>
      </c>
      <c r="C107" s="66" t="s">
        <v>72</v>
      </c>
      <c r="D107" s="146"/>
      <c r="E107" s="147">
        <v>0.28999999999999998</v>
      </c>
      <c r="F107" s="148">
        <f>E107*$D$89*12</f>
        <v>2058.42</v>
      </c>
    </row>
    <row r="108" spans="1:7" ht="50.25" customHeight="1" x14ac:dyDescent="0.25">
      <c r="A108" s="137"/>
      <c r="B108" s="138"/>
      <c r="C108" s="66" t="s">
        <v>71</v>
      </c>
      <c r="D108" s="146"/>
      <c r="E108" s="147"/>
      <c r="F108" s="148"/>
    </row>
    <row r="109" spans="1:7" ht="37.5" customHeight="1" x14ac:dyDescent="0.25">
      <c r="A109" s="137" t="s">
        <v>70</v>
      </c>
      <c r="B109" s="138" t="s">
        <v>69</v>
      </c>
      <c r="C109" s="66" t="s">
        <v>68</v>
      </c>
      <c r="D109" s="139" t="s">
        <v>67</v>
      </c>
      <c r="E109" s="147">
        <v>0.5</v>
      </c>
      <c r="F109" s="140">
        <f>E109*$D$89*12</f>
        <v>3549</v>
      </c>
    </row>
    <row r="110" spans="1:7" ht="27.75" customHeight="1" x14ac:dyDescent="0.25">
      <c r="A110" s="137"/>
      <c r="B110" s="138"/>
      <c r="C110" s="66" t="s">
        <v>66</v>
      </c>
      <c r="D110" s="139"/>
      <c r="E110" s="147"/>
      <c r="F110" s="141"/>
    </row>
    <row r="111" spans="1:7" ht="27.75" customHeight="1" x14ac:dyDescent="0.25">
      <c r="A111" s="137"/>
      <c r="B111" s="138"/>
      <c r="C111" s="66" t="s">
        <v>65</v>
      </c>
      <c r="D111" s="139"/>
      <c r="E111" s="147"/>
      <c r="F111" s="141"/>
    </row>
    <row r="112" spans="1:7" ht="30.75" customHeight="1" x14ac:dyDescent="0.25">
      <c r="A112" s="137"/>
      <c r="B112" s="138"/>
      <c r="C112" s="66" t="s">
        <v>64</v>
      </c>
      <c r="D112" s="139"/>
      <c r="E112" s="147"/>
      <c r="F112" s="141"/>
    </row>
    <row r="113" spans="1:6" ht="29.25" customHeight="1" x14ac:dyDescent="0.25">
      <c r="A113" s="137"/>
      <c r="B113" s="138"/>
      <c r="C113" s="66" t="s">
        <v>63</v>
      </c>
      <c r="D113" s="139"/>
      <c r="E113" s="147"/>
      <c r="F113" s="141"/>
    </row>
    <row r="114" spans="1:6" ht="37.5" customHeight="1" x14ac:dyDescent="0.25">
      <c r="A114" s="137"/>
      <c r="B114" s="138"/>
      <c r="C114" s="66" t="s">
        <v>62</v>
      </c>
      <c r="D114" s="139"/>
      <c r="E114" s="147"/>
      <c r="F114" s="142"/>
    </row>
    <row r="115" spans="1:6" ht="38.25" x14ac:dyDescent="0.25">
      <c r="A115" s="51" t="s">
        <v>61</v>
      </c>
      <c r="B115" s="52" t="s">
        <v>60</v>
      </c>
      <c r="C115" s="67"/>
      <c r="D115" s="12"/>
      <c r="E115" s="55">
        <v>0.11</v>
      </c>
      <c r="F115" s="56">
        <f t="shared" ref="F115:F120" si="3">E115*$D$89*12</f>
        <v>780.78</v>
      </c>
    </row>
    <row r="116" spans="1:6" ht="25.5" x14ac:dyDescent="0.25">
      <c r="A116" s="51" t="s">
        <v>59</v>
      </c>
      <c r="B116" s="52" t="s">
        <v>58</v>
      </c>
      <c r="C116" s="62" t="s">
        <v>57</v>
      </c>
      <c r="D116" s="14"/>
      <c r="E116" s="13">
        <v>0.15</v>
      </c>
      <c r="F116" s="11">
        <f t="shared" si="3"/>
        <v>1064.6999999999998</v>
      </c>
    </row>
    <row r="117" spans="1:6" x14ac:dyDescent="0.25">
      <c r="A117" s="51" t="s">
        <v>56</v>
      </c>
      <c r="B117" s="52" t="s">
        <v>55</v>
      </c>
      <c r="C117" s="63"/>
      <c r="D117" s="12"/>
      <c r="E117" s="55">
        <v>0.26</v>
      </c>
      <c r="F117" s="11">
        <f t="shared" si="3"/>
        <v>1845.48</v>
      </c>
    </row>
    <row r="118" spans="1:6" x14ac:dyDescent="0.25">
      <c r="A118" s="51" t="s">
        <v>54</v>
      </c>
      <c r="B118" s="52" t="s">
        <v>53</v>
      </c>
      <c r="C118" s="63"/>
      <c r="D118" s="12"/>
      <c r="E118" s="13">
        <v>2.11</v>
      </c>
      <c r="F118" s="11">
        <f t="shared" si="3"/>
        <v>14976.779999999999</v>
      </c>
    </row>
    <row r="119" spans="1:6" ht="38.25" customHeight="1" x14ac:dyDescent="0.25">
      <c r="A119" s="51" t="s">
        <v>52</v>
      </c>
      <c r="B119" s="52" t="s">
        <v>51</v>
      </c>
      <c r="C119" s="63"/>
      <c r="D119" s="12"/>
      <c r="E119" s="13">
        <v>5.43</v>
      </c>
      <c r="F119" s="11">
        <f t="shared" si="3"/>
        <v>38542.14</v>
      </c>
    </row>
    <row r="120" spans="1:6" x14ac:dyDescent="0.25">
      <c r="A120" s="51"/>
      <c r="B120" s="52" t="s">
        <v>50</v>
      </c>
      <c r="C120" s="67"/>
      <c r="D120" s="12"/>
      <c r="E120" s="55">
        <f>SUM(E92:E119)</f>
        <v>19.670000000000002</v>
      </c>
      <c r="F120" s="11">
        <f t="shared" si="3"/>
        <v>139617.66</v>
      </c>
    </row>
    <row r="121" spans="1:6" x14ac:dyDescent="0.25">
      <c r="A121" s="10"/>
      <c r="B121" s="8"/>
      <c r="C121" s="9"/>
      <c r="D121" s="8"/>
      <c r="E121" s="7"/>
      <c r="F121" s="6"/>
    </row>
    <row r="122" spans="1:6" x14ac:dyDescent="0.25">
      <c r="B122" s="143" t="s">
        <v>49</v>
      </c>
      <c r="C122" s="143"/>
      <c r="D122" s="143"/>
      <c r="E122" s="4"/>
    </row>
    <row r="123" spans="1:6" x14ac:dyDescent="0.25">
      <c r="D123" s="60"/>
      <c r="E123" s="4"/>
    </row>
    <row r="124" spans="1:6" ht="25.5" customHeight="1" x14ac:dyDescent="0.25">
      <c r="B124" s="136" t="s">
        <v>48</v>
      </c>
      <c r="C124" s="136" t="s">
        <v>47</v>
      </c>
      <c r="E124" s="4"/>
    </row>
    <row r="125" spans="1:6" x14ac:dyDescent="0.25">
      <c r="B125" s="136"/>
      <c r="C125" s="136"/>
      <c r="E125" s="4"/>
    </row>
    <row r="126" spans="1:6" ht="15" customHeight="1" x14ac:dyDescent="0.25">
      <c r="B126" s="5" t="s">
        <v>46</v>
      </c>
      <c r="C126" s="5"/>
      <c r="E126" s="4"/>
    </row>
    <row r="127" spans="1:6" x14ac:dyDescent="0.25">
      <c r="B127" s="3" t="s">
        <v>45</v>
      </c>
      <c r="C127" s="5"/>
      <c r="E127" s="4"/>
    </row>
    <row r="128" spans="1:6" x14ac:dyDescent="0.25">
      <c r="B128" s="3" t="s">
        <v>44</v>
      </c>
      <c r="C128" s="5"/>
    </row>
    <row r="129" spans="2:3" x14ac:dyDescent="0.2">
      <c r="B129" s="2" t="s">
        <v>43</v>
      </c>
      <c r="C129" s="2"/>
    </row>
  </sheetData>
  <mergeCells count="37">
    <mergeCell ref="B1:E2"/>
    <mergeCell ref="A49:F49"/>
    <mergeCell ref="A50:F50"/>
    <mergeCell ref="A51:F51"/>
    <mergeCell ref="A52:F52"/>
    <mergeCell ref="B102:C102"/>
    <mergeCell ref="A84:F84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9:E114"/>
    <mergeCell ref="E107:E108"/>
    <mergeCell ref="F107:F108"/>
    <mergeCell ref="B124:B125"/>
    <mergeCell ref="C124:C125"/>
    <mergeCell ref="A109:A114"/>
    <mergeCell ref="B109:B114"/>
    <mergeCell ref="D109:D114"/>
  </mergeCells>
  <pageMargins left="0.75" right="0.42" top="0.79" bottom="0.61" header="0.5" footer="0.5"/>
  <pageSetup paperSize="9" scale="98" orientation="portrait" r:id="rId1"/>
  <headerFooter alignWithMargins="0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view="pageBreakPreview" zoomScaleSheetLayoutView="100" workbookViewId="0">
      <selection activeCell="G20" sqref="G20"/>
    </sheetView>
  </sheetViews>
  <sheetFormatPr defaultRowHeight="15.75" x14ac:dyDescent="0.25"/>
  <cols>
    <col min="1" max="1" width="2.7109375" style="72" customWidth="1"/>
    <col min="2" max="2" width="6.140625" style="72" customWidth="1"/>
    <col min="3" max="3" width="21" style="72" customWidth="1"/>
    <col min="4" max="4" width="16.140625" style="72" customWidth="1"/>
    <col min="5" max="5" width="11.140625" style="72" customWidth="1"/>
    <col min="6" max="6" width="5.42578125" style="72" customWidth="1"/>
    <col min="7" max="7" width="13.7109375" style="72" customWidth="1"/>
    <col min="8" max="8" width="7" style="72" customWidth="1"/>
    <col min="9" max="9" width="8.5703125" style="72" customWidth="1"/>
    <col min="10" max="10" width="8.7109375" style="72" customWidth="1"/>
    <col min="11" max="11" width="6.85546875" style="72" customWidth="1"/>
    <col min="12" max="12" width="9.140625" style="72" customWidth="1"/>
    <col min="13" max="13" width="7.28515625" style="72" customWidth="1"/>
    <col min="14" max="14" width="8" style="72" customWidth="1"/>
    <col min="15" max="15" width="11.85546875" style="135" customWidth="1"/>
    <col min="16" max="16" width="10.5703125" style="135" customWidth="1"/>
    <col min="17" max="17" width="11" style="72" customWidth="1"/>
    <col min="18" max="16384" width="9.140625" style="72"/>
  </cols>
  <sheetData>
    <row r="1" spans="1:20" ht="18.75" customHeight="1" x14ac:dyDescent="0.2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9"/>
      <c r="P1" s="79"/>
      <c r="Q1" s="79"/>
    </row>
    <row r="2" spans="1:20" ht="18.75" customHeight="1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69"/>
      <c r="P2" s="69"/>
      <c r="Q2" s="69"/>
    </row>
    <row r="3" spans="1:20" ht="18.75" customHeight="1" x14ac:dyDescent="0.25">
      <c r="A3" s="157" t="s">
        <v>151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69"/>
      <c r="P3" s="69"/>
      <c r="Q3" s="69"/>
    </row>
    <row r="4" spans="1:20" ht="18.75" customHeight="1" x14ac:dyDescent="0.25">
      <c r="B4" s="69"/>
      <c r="C4" s="69"/>
      <c r="D4" s="157" t="s">
        <v>152</v>
      </c>
      <c r="E4" s="157"/>
      <c r="F4" s="157"/>
      <c r="G4" s="157"/>
      <c r="H4" s="157"/>
      <c r="I4" s="157"/>
      <c r="J4" s="157"/>
      <c r="K4" s="69"/>
      <c r="L4" s="69">
        <v>12</v>
      </c>
      <c r="M4" s="69" t="s">
        <v>148</v>
      </c>
      <c r="N4" s="69"/>
      <c r="O4" s="69"/>
      <c r="P4" s="69"/>
      <c r="Q4" s="159"/>
      <c r="R4" s="160"/>
    </row>
    <row r="5" spans="1:20" ht="20.25" customHeight="1" x14ac:dyDescent="0.25">
      <c r="A5" s="161" t="s">
        <v>2</v>
      </c>
      <c r="B5" s="162"/>
      <c r="C5" s="162"/>
      <c r="D5" s="162"/>
      <c r="E5" s="162"/>
      <c r="F5" s="70" t="s">
        <v>153</v>
      </c>
      <c r="G5" s="163" t="s">
        <v>144</v>
      </c>
      <c r="H5" s="163"/>
      <c r="I5" s="163"/>
      <c r="J5" s="163"/>
      <c r="K5" s="71" t="s">
        <v>3</v>
      </c>
      <c r="L5" s="78">
        <v>22</v>
      </c>
      <c r="M5" s="70"/>
      <c r="O5" s="72"/>
      <c r="P5" s="72"/>
      <c r="Q5" s="80"/>
      <c r="R5" s="80"/>
      <c r="S5" s="81"/>
      <c r="T5" s="82"/>
    </row>
    <row r="6" spans="1:20" ht="8.2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2"/>
      <c r="P6" s="72"/>
    </row>
    <row r="7" spans="1:20" ht="17.25" customHeight="1" x14ac:dyDescent="0.25">
      <c r="A7" s="73"/>
      <c r="B7" s="164" t="s">
        <v>6</v>
      </c>
      <c r="C7" s="165"/>
      <c r="D7" s="83" t="s">
        <v>154</v>
      </c>
      <c r="E7" s="171" t="s">
        <v>4</v>
      </c>
      <c r="F7" s="172"/>
      <c r="G7" s="84">
        <v>2</v>
      </c>
      <c r="H7" s="85"/>
      <c r="I7" s="167" t="s">
        <v>5</v>
      </c>
      <c r="J7" s="167"/>
      <c r="K7" s="173"/>
      <c r="L7" s="86">
        <v>408.85</v>
      </c>
      <c r="O7" s="72"/>
      <c r="P7" s="72"/>
    </row>
    <row r="8" spans="1:20" ht="17.25" customHeight="1" x14ac:dyDescent="0.25">
      <c r="A8" s="73"/>
      <c r="B8" s="164" t="s">
        <v>9</v>
      </c>
      <c r="C8" s="165"/>
      <c r="D8" s="83" t="s">
        <v>187</v>
      </c>
      <c r="E8" s="174" t="s">
        <v>7</v>
      </c>
      <c r="F8" s="172"/>
      <c r="G8" s="84">
        <v>2</v>
      </c>
      <c r="H8" s="85"/>
      <c r="I8" s="167" t="s">
        <v>8</v>
      </c>
      <c r="J8" s="167"/>
      <c r="K8" s="168"/>
      <c r="L8" s="84">
        <v>408.85</v>
      </c>
      <c r="O8" s="72"/>
      <c r="P8" s="72"/>
    </row>
    <row r="9" spans="1:20" ht="17.25" customHeight="1" x14ac:dyDescent="0.25">
      <c r="A9" s="73"/>
      <c r="B9" s="164" t="s">
        <v>12</v>
      </c>
      <c r="C9" s="165"/>
      <c r="D9" s="83">
        <v>1975</v>
      </c>
      <c r="E9" s="166" t="s">
        <v>10</v>
      </c>
      <c r="F9" s="165"/>
      <c r="G9" s="86">
        <v>12</v>
      </c>
      <c r="H9" s="85"/>
      <c r="I9" s="167" t="s">
        <v>11</v>
      </c>
      <c r="J9" s="167"/>
      <c r="K9" s="168"/>
      <c r="L9" s="84">
        <v>311.89999999999998</v>
      </c>
      <c r="O9" s="72"/>
      <c r="P9" s="72"/>
    </row>
    <row r="10" spans="1:20" ht="4.5" customHeight="1" x14ac:dyDescent="0.25">
      <c r="A10" s="73"/>
      <c r="B10" s="73"/>
      <c r="C10" s="73"/>
      <c r="D10" s="73"/>
      <c r="E10" s="73"/>
      <c r="F10" s="73"/>
      <c r="G10" s="87"/>
      <c r="H10" s="73"/>
      <c r="I10" s="73"/>
      <c r="J10" s="73"/>
      <c r="K10" s="73"/>
      <c r="L10" s="73"/>
      <c r="M10" s="87"/>
      <c r="N10" s="73"/>
      <c r="O10" s="72"/>
      <c r="P10" s="72"/>
    </row>
    <row r="11" spans="1:20" ht="17.25" customHeight="1" x14ac:dyDescent="0.25">
      <c r="A11" s="73"/>
      <c r="B11" s="167" t="s">
        <v>13</v>
      </c>
      <c r="C11" s="167"/>
      <c r="D11" s="168"/>
      <c r="E11" s="88">
        <v>1436.7</v>
      </c>
      <c r="F11" s="73"/>
      <c r="G11" s="167" t="s">
        <v>14</v>
      </c>
      <c r="H11" s="167"/>
      <c r="I11" s="167"/>
      <c r="J11" s="168"/>
      <c r="K11" s="169">
        <v>1226.55</v>
      </c>
      <c r="L11" s="170"/>
      <c r="O11" s="72"/>
      <c r="P11" s="72"/>
    </row>
    <row r="12" spans="1:20" ht="17.25" customHeight="1" x14ac:dyDescent="0.25">
      <c r="A12" s="73"/>
      <c r="B12" s="167" t="s">
        <v>15</v>
      </c>
      <c r="C12" s="167"/>
      <c r="D12" s="168"/>
      <c r="E12" s="88">
        <v>591.5</v>
      </c>
      <c r="F12" s="73"/>
      <c r="G12" s="167" t="s">
        <v>16</v>
      </c>
      <c r="H12" s="167"/>
      <c r="I12" s="167"/>
      <c r="J12" s="168"/>
      <c r="K12" s="184">
        <v>0</v>
      </c>
      <c r="L12" s="185"/>
      <c r="O12" s="72"/>
      <c r="P12" s="72"/>
    </row>
    <row r="13" spans="1:20" s="89" customFormat="1" ht="21.75" customHeight="1" x14ac:dyDescent="0.25">
      <c r="A13" s="186" t="s">
        <v>17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76"/>
    </row>
    <row r="14" spans="1:20" ht="46.5" customHeight="1" x14ac:dyDescent="0.25">
      <c r="A14" s="73"/>
      <c r="B14" s="188" t="s">
        <v>18</v>
      </c>
      <c r="C14" s="189"/>
      <c r="D14" s="90" t="s">
        <v>155</v>
      </c>
      <c r="E14" s="190" t="s">
        <v>156</v>
      </c>
      <c r="F14" s="191"/>
      <c r="G14" s="91" t="s">
        <v>157</v>
      </c>
      <c r="H14" s="190" t="s">
        <v>149</v>
      </c>
      <c r="I14" s="191"/>
      <c r="J14" s="190" t="s">
        <v>147</v>
      </c>
      <c r="K14" s="192"/>
      <c r="L14" s="190" t="s">
        <v>158</v>
      </c>
      <c r="M14" s="191"/>
      <c r="N14" s="92"/>
      <c r="O14" s="93"/>
      <c r="P14" s="72"/>
    </row>
    <row r="15" spans="1:20" ht="17.25" customHeight="1" x14ac:dyDescent="0.25">
      <c r="A15" s="73"/>
      <c r="B15" s="175"/>
      <c r="C15" s="176"/>
      <c r="D15" s="94" t="s">
        <v>19</v>
      </c>
      <c r="E15" s="175" t="s">
        <v>19</v>
      </c>
      <c r="F15" s="176"/>
      <c r="G15" s="94" t="s">
        <v>19</v>
      </c>
      <c r="H15" s="175" t="s">
        <v>19</v>
      </c>
      <c r="I15" s="176"/>
      <c r="J15" s="175" t="s">
        <v>19</v>
      </c>
      <c r="K15" s="177"/>
      <c r="L15" s="175" t="s">
        <v>19</v>
      </c>
      <c r="M15" s="176"/>
      <c r="N15" s="92"/>
      <c r="O15" s="93"/>
      <c r="P15" s="72"/>
    </row>
    <row r="16" spans="1:20" ht="21.75" customHeight="1" x14ac:dyDescent="0.25">
      <c r="A16" s="73"/>
      <c r="B16" s="178" t="s">
        <v>20</v>
      </c>
      <c r="C16" s="179"/>
      <c r="D16" s="95">
        <f>E16/E19*D19</f>
        <v>1374.9909964412811</v>
      </c>
      <c r="E16" s="180">
        <f>(L4*E11*G24)-I24</f>
        <v>191540.84400000001</v>
      </c>
      <c r="F16" s="180"/>
      <c r="G16" s="95">
        <f>E16/$E$19*$G$19</f>
        <v>183283.17129028981</v>
      </c>
      <c r="H16" s="181">
        <f>M24</f>
        <v>41400.490000000005</v>
      </c>
      <c r="I16" s="182"/>
      <c r="J16" s="181">
        <f>G16-H16</f>
        <v>141882.68129028979</v>
      </c>
      <c r="K16" s="182"/>
      <c r="L16" s="183">
        <f>D16+E16-G16</f>
        <v>9632.6637061514775</v>
      </c>
      <c r="M16" s="183"/>
      <c r="N16" s="92"/>
      <c r="O16" s="93"/>
      <c r="P16" s="72"/>
    </row>
    <row r="17" spans="1:16" ht="22.5" customHeight="1" x14ac:dyDescent="0.25">
      <c r="A17" s="73"/>
      <c r="B17" s="178" t="s">
        <v>21</v>
      </c>
      <c r="C17" s="179"/>
      <c r="D17" s="95">
        <f>E17/E19*D19</f>
        <v>997.51822064056921</v>
      </c>
      <c r="E17" s="180">
        <f>G37*$E$11*L4</f>
        <v>138957.62399999998</v>
      </c>
      <c r="F17" s="180"/>
      <c r="G17" s="95">
        <f>E17/$E$19*$G$19</f>
        <v>132966.9091448907</v>
      </c>
      <c r="H17" s="181">
        <f>M37</f>
        <v>37298.83</v>
      </c>
      <c r="I17" s="182"/>
      <c r="J17" s="181">
        <f>G17-H17</f>
        <v>95668.079144890697</v>
      </c>
      <c r="K17" s="182"/>
      <c r="L17" s="180">
        <f>D17+E17-G17</f>
        <v>6988.2330757498567</v>
      </c>
      <c r="M17" s="180"/>
      <c r="N17" s="85"/>
      <c r="O17" s="85"/>
      <c r="P17" s="72"/>
    </row>
    <row r="18" spans="1:16" ht="19.5" customHeight="1" x14ac:dyDescent="0.25">
      <c r="A18" s="73"/>
      <c r="B18" s="178" t="s">
        <v>22</v>
      </c>
      <c r="C18" s="179"/>
      <c r="D18" s="95">
        <f>E18/E19*D19</f>
        <v>61.880782918149471</v>
      </c>
      <c r="E18" s="180">
        <f>G43*$E$11*L4</f>
        <v>8620.2000000000007</v>
      </c>
      <c r="F18" s="180"/>
      <c r="G18" s="95">
        <f>E18/$E$19*$G$19</f>
        <v>8248.5675648195247</v>
      </c>
      <c r="H18" s="181">
        <f>M43</f>
        <v>545.99</v>
      </c>
      <c r="I18" s="182"/>
      <c r="J18" s="181">
        <f>G18-H18</f>
        <v>7702.5775648195249</v>
      </c>
      <c r="K18" s="182"/>
      <c r="L18" s="180">
        <f>D18+E18-G18</f>
        <v>433.51321809862566</v>
      </c>
      <c r="M18" s="180"/>
      <c r="N18" s="85"/>
      <c r="O18" s="85"/>
      <c r="P18" s="72"/>
    </row>
    <row r="19" spans="1:16" ht="21.75" customHeight="1" x14ac:dyDescent="0.25">
      <c r="A19" s="73"/>
      <c r="B19" s="193" t="s">
        <v>159</v>
      </c>
      <c r="C19" s="194"/>
      <c r="D19" s="96">
        <v>2434.39</v>
      </c>
      <c r="E19" s="195">
        <f>SUM(E16:F18)</f>
        <v>339118.66800000001</v>
      </c>
      <c r="F19" s="196"/>
      <c r="G19" s="97">
        <f>E19+D19-L19</f>
        <v>324498.64800000004</v>
      </c>
      <c r="H19" s="195">
        <f>SUM(H16:H18)</f>
        <v>79245.310000000012</v>
      </c>
      <c r="I19" s="196"/>
      <c r="J19" s="195">
        <f>SUM(J16:J18)</f>
        <v>245253.33800000002</v>
      </c>
      <c r="K19" s="196"/>
      <c r="L19" s="197">
        <v>17054.41</v>
      </c>
      <c r="M19" s="197"/>
      <c r="N19" s="85"/>
      <c r="O19" s="85"/>
      <c r="P19" s="72"/>
    </row>
    <row r="20" spans="1:16" ht="8.25" customHeight="1" x14ac:dyDescent="0.25">
      <c r="A20" s="73"/>
      <c r="B20" s="98"/>
      <c r="C20" s="99"/>
      <c r="D20" s="99"/>
      <c r="E20" s="85"/>
      <c r="F20" s="85"/>
      <c r="G20" s="100"/>
      <c r="H20" s="92"/>
      <c r="I20" s="92"/>
      <c r="J20" s="101"/>
      <c r="K20" s="101"/>
      <c r="L20" s="102" t="s">
        <v>160</v>
      </c>
      <c r="M20" s="103"/>
      <c r="N20" s="104"/>
      <c r="O20" s="85"/>
      <c r="P20" s="85"/>
    </row>
    <row r="21" spans="1:16" ht="21.75" customHeight="1" x14ac:dyDescent="0.25">
      <c r="A21" s="186" t="s">
        <v>23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05"/>
      <c r="O21" s="72"/>
      <c r="P21" s="72"/>
    </row>
    <row r="22" spans="1:16" ht="40.5" customHeight="1" x14ac:dyDescent="0.25">
      <c r="B22" s="209" t="s">
        <v>24</v>
      </c>
      <c r="C22" s="211" t="s">
        <v>25</v>
      </c>
      <c r="D22" s="212"/>
      <c r="E22" s="212"/>
      <c r="F22" s="213"/>
      <c r="G22" s="217" t="s">
        <v>161</v>
      </c>
      <c r="H22" s="218" t="s">
        <v>26</v>
      </c>
      <c r="I22" s="219"/>
      <c r="J22" s="211" t="s">
        <v>162</v>
      </c>
      <c r="K22" s="212"/>
      <c r="L22" s="213"/>
      <c r="M22" s="220" t="s">
        <v>163</v>
      </c>
      <c r="N22" s="221"/>
      <c r="O22" s="72"/>
      <c r="P22" s="72"/>
    </row>
    <row r="23" spans="1:16" ht="19.5" customHeight="1" x14ac:dyDescent="0.25">
      <c r="B23" s="210"/>
      <c r="C23" s="214"/>
      <c r="D23" s="215"/>
      <c r="E23" s="215"/>
      <c r="F23" s="216"/>
      <c r="G23" s="217"/>
      <c r="H23" s="77" t="s">
        <v>27</v>
      </c>
      <c r="I23" s="77" t="s">
        <v>28</v>
      </c>
      <c r="J23" s="214"/>
      <c r="K23" s="215"/>
      <c r="L23" s="216"/>
      <c r="M23" s="222" t="s">
        <v>164</v>
      </c>
      <c r="N23" s="222"/>
      <c r="O23" s="72"/>
      <c r="P23" s="72"/>
    </row>
    <row r="24" spans="1:16" ht="32.25" customHeight="1" x14ac:dyDescent="0.25">
      <c r="B24" s="106" t="s">
        <v>29</v>
      </c>
      <c r="C24" s="198" t="s">
        <v>165</v>
      </c>
      <c r="D24" s="199"/>
      <c r="E24" s="199"/>
      <c r="F24" s="200"/>
      <c r="G24" s="107">
        <f>G25+G26+G28+G29+G30+G31+G32+G33+G34+G35+G36</f>
        <v>11.11</v>
      </c>
      <c r="H24" s="74"/>
      <c r="I24" s="108">
        <f>I25+I26+I28+I29+I30+I31+I32+I33</f>
        <v>0</v>
      </c>
      <c r="J24" s="201"/>
      <c r="K24" s="202"/>
      <c r="L24" s="203"/>
      <c r="M24" s="204">
        <f>M25+M26+M28+M29+M30+M31+M32+M33+M34+M35+M36</f>
        <v>41400.490000000005</v>
      </c>
      <c r="N24" s="204"/>
      <c r="O24" s="72"/>
      <c r="P24" s="72"/>
    </row>
    <row r="25" spans="1:16" ht="19.5" customHeight="1" x14ac:dyDescent="0.25">
      <c r="B25" s="109">
        <v>1</v>
      </c>
      <c r="C25" s="198" t="s">
        <v>30</v>
      </c>
      <c r="D25" s="199"/>
      <c r="E25" s="199"/>
      <c r="F25" s="200"/>
      <c r="G25" s="110">
        <v>0</v>
      </c>
      <c r="H25" s="75"/>
      <c r="I25" s="111"/>
      <c r="J25" s="205" t="s">
        <v>166</v>
      </c>
      <c r="K25" s="206"/>
      <c r="L25" s="207"/>
      <c r="M25" s="208">
        <v>0</v>
      </c>
      <c r="N25" s="208"/>
      <c r="O25" s="72"/>
      <c r="P25" s="72"/>
    </row>
    <row r="26" spans="1:16" ht="19.5" customHeight="1" x14ac:dyDescent="0.25">
      <c r="B26" s="227">
        <v>2</v>
      </c>
      <c r="C26" s="198" t="s">
        <v>167</v>
      </c>
      <c r="D26" s="199"/>
      <c r="E26" s="199"/>
      <c r="F26" s="200"/>
      <c r="G26" s="229">
        <v>3.85</v>
      </c>
      <c r="H26" s="231"/>
      <c r="I26" s="233"/>
      <c r="J26" s="235" t="s">
        <v>168</v>
      </c>
      <c r="K26" s="236"/>
      <c r="L26" s="237"/>
      <c r="M26" s="208">
        <v>3477.25</v>
      </c>
      <c r="N26" s="208"/>
      <c r="O26" s="72"/>
      <c r="P26" s="72"/>
    </row>
    <row r="27" spans="1:16" ht="18" customHeight="1" x14ac:dyDescent="0.25">
      <c r="B27" s="228"/>
      <c r="C27" s="223" t="s">
        <v>169</v>
      </c>
      <c r="D27" s="224"/>
      <c r="E27" s="224"/>
      <c r="F27" s="225"/>
      <c r="G27" s="230"/>
      <c r="H27" s="232"/>
      <c r="I27" s="234"/>
      <c r="J27" s="226" t="s">
        <v>170</v>
      </c>
      <c r="K27" s="226"/>
      <c r="L27" s="226"/>
      <c r="M27" s="208">
        <v>853.01</v>
      </c>
      <c r="N27" s="208"/>
      <c r="O27" s="72"/>
      <c r="P27" s="72"/>
    </row>
    <row r="28" spans="1:16" ht="32.25" customHeight="1" x14ac:dyDescent="0.25">
      <c r="B28" s="109">
        <v>3</v>
      </c>
      <c r="C28" s="198" t="s">
        <v>171</v>
      </c>
      <c r="D28" s="199"/>
      <c r="E28" s="199"/>
      <c r="F28" s="200"/>
      <c r="G28" s="110">
        <v>3.49</v>
      </c>
      <c r="H28" s="112"/>
      <c r="I28" s="113"/>
      <c r="J28" s="201" t="s">
        <v>172</v>
      </c>
      <c r="K28" s="202"/>
      <c r="L28" s="203"/>
      <c r="M28" s="208">
        <v>21356.06</v>
      </c>
      <c r="N28" s="208"/>
      <c r="O28" s="72"/>
      <c r="P28" s="72"/>
    </row>
    <row r="29" spans="1:16" ht="19.5" customHeight="1" x14ac:dyDescent="0.25">
      <c r="B29" s="109">
        <v>4</v>
      </c>
      <c r="C29" s="198" t="s">
        <v>31</v>
      </c>
      <c r="D29" s="199"/>
      <c r="E29" s="199"/>
      <c r="F29" s="200"/>
      <c r="G29" s="110">
        <v>0.14000000000000001</v>
      </c>
      <c r="H29" s="112"/>
      <c r="I29" s="113"/>
      <c r="J29" s="201" t="s">
        <v>173</v>
      </c>
      <c r="K29" s="202"/>
      <c r="L29" s="203"/>
      <c r="M29" s="208">
        <v>0</v>
      </c>
      <c r="N29" s="208"/>
      <c r="O29" s="72"/>
      <c r="P29" s="72"/>
    </row>
    <row r="30" spans="1:16" ht="19.5" customHeight="1" x14ac:dyDescent="0.25">
      <c r="B30" s="109">
        <v>5</v>
      </c>
      <c r="C30" s="198" t="s">
        <v>32</v>
      </c>
      <c r="D30" s="199"/>
      <c r="E30" s="199"/>
      <c r="F30" s="200"/>
      <c r="G30" s="110">
        <v>0.47</v>
      </c>
      <c r="H30" s="112"/>
      <c r="I30" s="113"/>
      <c r="J30" s="201" t="s">
        <v>173</v>
      </c>
      <c r="K30" s="202"/>
      <c r="L30" s="203"/>
      <c r="M30" s="208">
        <v>0</v>
      </c>
      <c r="N30" s="208"/>
      <c r="O30" s="72"/>
      <c r="P30" s="72"/>
    </row>
    <row r="31" spans="1:16" ht="30.75" customHeight="1" x14ac:dyDescent="0.25">
      <c r="B31" s="109">
        <v>6</v>
      </c>
      <c r="C31" s="198" t="s">
        <v>33</v>
      </c>
      <c r="D31" s="199"/>
      <c r="E31" s="199"/>
      <c r="F31" s="200"/>
      <c r="G31" s="110">
        <v>1.05</v>
      </c>
      <c r="H31" s="112"/>
      <c r="I31" s="113"/>
      <c r="J31" s="201" t="s">
        <v>173</v>
      </c>
      <c r="K31" s="202"/>
      <c r="L31" s="203"/>
      <c r="M31" s="208">
        <v>1935.86</v>
      </c>
      <c r="N31" s="208"/>
      <c r="O31" s="72"/>
      <c r="P31" s="72"/>
    </row>
    <row r="32" spans="1:16" ht="19.5" customHeight="1" x14ac:dyDescent="0.25">
      <c r="B32" s="109">
        <v>7</v>
      </c>
      <c r="C32" s="198" t="s">
        <v>34</v>
      </c>
      <c r="D32" s="199"/>
      <c r="E32" s="199"/>
      <c r="F32" s="200"/>
      <c r="G32" s="110">
        <v>0.19</v>
      </c>
      <c r="H32" s="112"/>
      <c r="I32" s="113"/>
      <c r="J32" s="201" t="s">
        <v>174</v>
      </c>
      <c r="K32" s="202"/>
      <c r="L32" s="203"/>
      <c r="M32" s="208">
        <v>3865.47</v>
      </c>
      <c r="N32" s="208"/>
      <c r="O32" s="72"/>
      <c r="P32" s="72"/>
    </row>
    <row r="33" spans="2:16" ht="31.5" customHeight="1" x14ac:dyDescent="0.25">
      <c r="B33" s="109">
        <v>8</v>
      </c>
      <c r="C33" s="198" t="s">
        <v>175</v>
      </c>
      <c r="D33" s="199"/>
      <c r="E33" s="199"/>
      <c r="F33" s="200"/>
      <c r="G33" s="110">
        <v>0.23</v>
      </c>
      <c r="H33" s="112"/>
      <c r="I33" s="113"/>
      <c r="J33" s="201" t="s">
        <v>176</v>
      </c>
      <c r="K33" s="202"/>
      <c r="L33" s="203"/>
      <c r="M33" s="208">
        <v>1479</v>
      </c>
      <c r="N33" s="208"/>
      <c r="O33" s="72"/>
      <c r="P33" s="72"/>
    </row>
    <row r="34" spans="2:16" ht="31.5" customHeight="1" x14ac:dyDescent="0.25">
      <c r="B34" s="109">
        <v>9</v>
      </c>
      <c r="C34" s="198" t="s">
        <v>177</v>
      </c>
      <c r="D34" s="199"/>
      <c r="E34" s="199"/>
      <c r="F34" s="200"/>
      <c r="G34" s="110">
        <v>1.4</v>
      </c>
      <c r="H34" s="112"/>
      <c r="I34" s="113"/>
      <c r="J34" s="201" t="s">
        <v>176</v>
      </c>
      <c r="K34" s="202"/>
      <c r="L34" s="203"/>
      <c r="M34" s="208">
        <v>7417.14</v>
      </c>
      <c r="N34" s="208"/>
      <c r="O34" s="72"/>
      <c r="P34" s="72"/>
    </row>
    <row r="35" spans="2:16" ht="31.5" customHeight="1" x14ac:dyDescent="0.25">
      <c r="B35" s="109">
        <v>10</v>
      </c>
      <c r="C35" s="198" t="s">
        <v>178</v>
      </c>
      <c r="D35" s="199"/>
      <c r="E35" s="199"/>
      <c r="F35" s="200"/>
      <c r="G35" s="110">
        <v>0</v>
      </c>
      <c r="H35" s="112"/>
      <c r="I35" s="113"/>
      <c r="J35" s="205" t="s">
        <v>166</v>
      </c>
      <c r="K35" s="206"/>
      <c r="L35" s="207"/>
      <c r="M35" s="208">
        <v>0</v>
      </c>
      <c r="N35" s="208"/>
      <c r="O35" s="72"/>
      <c r="P35" s="72"/>
    </row>
    <row r="36" spans="2:16" ht="31.5" customHeight="1" x14ac:dyDescent="0.25">
      <c r="B36" s="109">
        <v>11</v>
      </c>
      <c r="C36" s="198" t="s">
        <v>179</v>
      </c>
      <c r="D36" s="199"/>
      <c r="E36" s="199"/>
      <c r="F36" s="200"/>
      <c r="G36" s="110">
        <v>0.28999999999999998</v>
      </c>
      <c r="H36" s="112"/>
      <c r="I36" s="113"/>
      <c r="J36" s="201" t="s">
        <v>176</v>
      </c>
      <c r="K36" s="202"/>
      <c r="L36" s="203"/>
      <c r="M36" s="208">
        <v>1869.71</v>
      </c>
      <c r="N36" s="208"/>
      <c r="O36" s="72"/>
      <c r="P36" s="72"/>
    </row>
    <row r="37" spans="2:16" ht="32.25" customHeight="1" x14ac:dyDescent="0.25">
      <c r="B37" s="114" t="s">
        <v>35</v>
      </c>
      <c r="C37" s="238" t="s">
        <v>36</v>
      </c>
      <c r="D37" s="239"/>
      <c r="E37" s="239"/>
      <c r="F37" s="240"/>
      <c r="G37" s="115">
        <f>G38+G39+G40+G41+G42+I5</f>
        <v>8.0599999999999987</v>
      </c>
      <c r="H37" s="115"/>
      <c r="I37" s="116">
        <f>I38+I39+I40+I41+I42</f>
        <v>0</v>
      </c>
      <c r="J37" s="241"/>
      <c r="K37" s="242"/>
      <c r="L37" s="243"/>
      <c r="M37" s="245">
        <f>M38+M39+M40+M41+M42</f>
        <v>37298.83</v>
      </c>
      <c r="N37" s="245"/>
      <c r="O37" s="72"/>
      <c r="P37" s="72"/>
    </row>
    <row r="38" spans="2:16" ht="32.25" customHeight="1" x14ac:dyDescent="0.25">
      <c r="B38" s="117">
        <v>1</v>
      </c>
      <c r="C38" s="238" t="s">
        <v>180</v>
      </c>
      <c r="D38" s="239"/>
      <c r="E38" s="239"/>
      <c r="F38" s="240"/>
      <c r="G38" s="118">
        <v>0.11</v>
      </c>
      <c r="H38" s="119"/>
      <c r="I38" s="120"/>
      <c r="J38" s="241" t="s">
        <v>181</v>
      </c>
      <c r="K38" s="242"/>
      <c r="L38" s="243"/>
      <c r="M38" s="244">
        <v>591.29</v>
      </c>
      <c r="N38" s="244"/>
      <c r="O38" s="72"/>
      <c r="P38" s="72"/>
    </row>
    <row r="39" spans="2:16" ht="19.5" customHeight="1" x14ac:dyDescent="0.25">
      <c r="B39" s="117">
        <f>B38+1</f>
        <v>2</v>
      </c>
      <c r="C39" s="238" t="s">
        <v>37</v>
      </c>
      <c r="D39" s="239"/>
      <c r="E39" s="239"/>
      <c r="F39" s="240"/>
      <c r="G39" s="118">
        <v>0.15</v>
      </c>
      <c r="H39" s="119"/>
      <c r="I39" s="120"/>
      <c r="J39" s="241" t="s">
        <v>182</v>
      </c>
      <c r="K39" s="242"/>
      <c r="L39" s="243"/>
      <c r="M39" s="244">
        <v>1482.52</v>
      </c>
      <c r="N39" s="244"/>
      <c r="O39" s="72"/>
      <c r="P39" s="72"/>
    </row>
    <row r="40" spans="2:16" ht="19.5" customHeight="1" x14ac:dyDescent="0.25">
      <c r="B40" s="117">
        <f>B39+1</f>
        <v>3</v>
      </c>
      <c r="C40" s="238" t="s">
        <v>38</v>
      </c>
      <c r="D40" s="239"/>
      <c r="E40" s="239"/>
      <c r="F40" s="240"/>
      <c r="G40" s="118">
        <v>0.26</v>
      </c>
      <c r="H40" s="119"/>
      <c r="I40" s="120"/>
      <c r="J40" s="241" t="s">
        <v>182</v>
      </c>
      <c r="K40" s="242"/>
      <c r="L40" s="243"/>
      <c r="M40" s="244">
        <v>1815.71</v>
      </c>
      <c r="N40" s="244"/>
      <c r="O40" s="72"/>
      <c r="P40" s="72"/>
    </row>
    <row r="41" spans="2:16" ht="31.5" customHeight="1" x14ac:dyDescent="0.25">
      <c r="B41" s="117">
        <f>B40+1</f>
        <v>4</v>
      </c>
      <c r="C41" s="238" t="s">
        <v>39</v>
      </c>
      <c r="D41" s="239"/>
      <c r="E41" s="239"/>
      <c r="F41" s="240"/>
      <c r="G41" s="118">
        <v>2.11</v>
      </c>
      <c r="H41" s="119"/>
      <c r="I41" s="120"/>
      <c r="J41" s="241" t="s">
        <v>183</v>
      </c>
      <c r="K41" s="242"/>
      <c r="L41" s="243"/>
      <c r="M41" s="244">
        <v>1189.28</v>
      </c>
      <c r="N41" s="244"/>
      <c r="O41" s="72"/>
      <c r="P41" s="72"/>
    </row>
    <row r="42" spans="2:16" ht="19.5" customHeight="1" x14ac:dyDescent="0.25">
      <c r="B42" s="117">
        <f>B41+1</f>
        <v>5</v>
      </c>
      <c r="C42" s="238" t="s">
        <v>40</v>
      </c>
      <c r="D42" s="239"/>
      <c r="E42" s="239"/>
      <c r="F42" s="240"/>
      <c r="G42" s="118">
        <v>5.43</v>
      </c>
      <c r="H42" s="119"/>
      <c r="I42" s="120"/>
      <c r="J42" s="241" t="s">
        <v>182</v>
      </c>
      <c r="K42" s="242"/>
      <c r="L42" s="243"/>
      <c r="M42" s="244">
        <v>32220.03</v>
      </c>
      <c r="N42" s="244"/>
      <c r="O42" s="72"/>
      <c r="P42" s="72"/>
    </row>
    <row r="43" spans="2:16" ht="33" customHeight="1" x14ac:dyDescent="0.25">
      <c r="B43" s="121" t="s">
        <v>41</v>
      </c>
      <c r="C43" s="246" t="s">
        <v>184</v>
      </c>
      <c r="D43" s="247"/>
      <c r="E43" s="247"/>
      <c r="F43" s="248"/>
      <c r="G43" s="122">
        <v>0.5</v>
      </c>
      <c r="H43" s="123"/>
      <c r="I43" s="124">
        <v>0</v>
      </c>
      <c r="J43" s="249" t="s">
        <v>185</v>
      </c>
      <c r="K43" s="250"/>
      <c r="L43" s="251"/>
      <c r="M43" s="252">
        <v>545.99</v>
      </c>
      <c r="N43" s="252"/>
      <c r="O43" s="72"/>
      <c r="P43" s="72"/>
    </row>
    <row r="44" spans="2:16" ht="15.75" customHeight="1" x14ac:dyDescent="0.25">
      <c r="B44" s="125"/>
      <c r="C44" s="246"/>
      <c r="D44" s="247"/>
      <c r="E44" s="247"/>
      <c r="F44" s="248"/>
      <c r="G44" s="126"/>
      <c r="H44" s="127"/>
      <c r="I44" s="127"/>
      <c r="J44" s="249"/>
      <c r="K44" s="250"/>
      <c r="L44" s="251"/>
      <c r="M44" s="253"/>
      <c r="N44" s="253"/>
      <c r="O44" s="72"/>
      <c r="P44" s="72"/>
    </row>
    <row r="45" spans="2:16" ht="15.75" customHeight="1" x14ac:dyDescent="0.25">
      <c r="B45" s="125"/>
      <c r="C45" s="246"/>
      <c r="D45" s="247"/>
      <c r="E45" s="247"/>
      <c r="F45" s="248"/>
      <c r="G45" s="126"/>
      <c r="H45" s="127"/>
      <c r="I45" s="127"/>
      <c r="J45" s="249"/>
      <c r="K45" s="250"/>
      <c r="L45" s="251"/>
      <c r="M45" s="253"/>
      <c r="N45" s="253"/>
      <c r="O45" s="72"/>
      <c r="P45" s="72"/>
    </row>
    <row r="46" spans="2:16" ht="15.75" customHeight="1" x14ac:dyDescent="0.25">
      <c r="B46" s="125"/>
      <c r="C46" s="246"/>
      <c r="D46" s="247"/>
      <c r="E46" s="247"/>
      <c r="F46" s="248"/>
      <c r="G46" s="126"/>
      <c r="H46" s="127"/>
      <c r="I46" s="127"/>
      <c r="J46" s="249"/>
      <c r="K46" s="250"/>
      <c r="L46" s="251"/>
      <c r="M46" s="253"/>
      <c r="N46" s="253"/>
      <c r="O46" s="72"/>
      <c r="P46" s="72"/>
    </row>
    <row r="47" spans="2:16" x14ac:dyDescent="0.25">
      <c r="B47" s="125"/>
      <c r="C47" s="246"/>
      <c r="D47" s="247"/>
      <c r="E47" s="247"/>
      <c r="F47" s="248"/>
      <c r="G47" s="126"/>
      <c r="H47" s="127"/>
      <c r="I47" s="127"/>
      <c r="J47" s="249"/>
      <c r="K47" s="250"/>
      <c r="L47" s="251"/>
      <c r="M47" s="253"/>
      <c r="N47" s="253"/>
      <c r="O47" s="72"/>
      <c r="P47" s="72"/>
    </row>
    <row r="48" spans="2:16" x14ac:dyDescent="0.25">
      <c r="B48" s="125"/>
      <c r="C48" s="246"/>
      <c r="D48" s="247"/>
      <c r="E48" s="247"/>
      <c r="F48" s="248"/>
      <c r="G48" s="126"/>
      <c r="H48" s="127"/>
      <c r="I48" s="127"/>
      <c r="J48" s="249"/>
      <c r="K48" s="250"/>
      <c r="L48" s="251"/>
      <c r="M48" s="253"/>
      <c r="N48" s="253"/>
      <c r="O48" s="72"/>
      <c r="P48" s="72"/>
    </row>
    <row r="49" spans="1:16" x14ac:dyDescent="0.25">
      <c r="B49" s="125"/>
      <c r="C49" s="260"/>
      <c r="D49" s="261"/>
      <c r="E49" s="261"/>
      <c r="F49" s="262"/>
      <c r="G49" s="126"/>
      <c r="H49" s="127"/>
      <c r="I49" s="127"/>
      <c r="J49" s="249"/>
      <c r="K49" s="250"/>
      <c r="L49" s="251"/>
      <c r="M49" s="253"/>
      <c r="N49" s="253"/>
      <c r="O49" s="72"/>
      <c r="P49" s="72"/>
    </row>
    <row r="50" spans="1:16" ht="21" customHeight="1" x14ac:dyDescent="0.25">
      <c r="B50" s="128">
        <v>15</v>
      </c>
      <c r="C50" s="129" t="s">
        <v>42</v>
      </c>
      <c r="D50" s="130"/>
      <c r="E50" s="130"/>
      <c r="F50" s="130"/>
      <c r="G50" s="131">
        <f>G43+G37+G24</f>
        <v>19.669999999999998</v>
      </c>
      <c r="H50" s="131"/>
      <c r="I50" s="131">
        <f>I43+I37+I24</f>
        <v>0</v>
      </c>
      <c r="J50" s="254"/>
      <c r="K50" s="255"/>
      <c r="L50" s="256"/>
      <c r="M50" s="257">
        <f>M24+M37+M43</f>
        <v>79245.310000000012</v>
      </c>
      <c r="N50" s="257"/>
      <c r="O50" s="72"/>
      <c r="P50" s="72"/>
    </row>
    <row r="52" spans="1:16" ht="14.25" customHeight="1" x14ac:dyDescent="0.25">
      <c r="A52" s="258" t="s">
        <v>186</v>
      </c>
      <c r="B52" s="258"/>
      <c r="C52" s="258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72"/>
      <c r="P52" s="72"/>
    </row>
    <row r="53" spans="1:16" ht="14.25" customHeight="1" x14ac:dyDescent="0.25">
      <c r="A53" s="258" t="s">
        <v>150</v>
      </c>
      <c r="B53" s="258"/>
      <c r="C53" s="258"/>
      <c r="D53" s="133"/>
      <c r="O53" s="72"/>
      <c r="P53" s="72"/>
    </row>
    <row r="54" spans="1:16" ht="14.25" customHeight="1" x14ac:dyDescent="0.25">
      <c r="A54" s="259"/>
      <c r="B54" s="259"/>
      <c r="C54" s="259"/>
      <c r="D54" s="134"/>
    </row>
  </sheetData>
  <mergeCells count="147">
    <mergeCell ref="J50:L50"/>
    <mergeCell ref="M50:N50"/>
    <mergeCell ref="A52:C52"/>
    <mergeCell ref="A53:C53"/>
    <mergeCell ref="A54:C54"/>
    <mergeCell ref="C48:F48"/>
    <mergeCell ref="J48:L48"/>
    <mergeCell ref="M48:N48"/>
    <mergeCell ref="C49:F49"/>
    <mergeCell ref="J49:L49"/>
    <mergeCell ref="M49:N49"/>
    <mergeCell ref="C46:F46"/>
    <mergeCell ref="J46:L46"/>
    <mergeCell ref="M46:N46"/>
    <mergeCell ref="C47:F47"/>
    <mergeCell ref="J47:L47"/>
    <mergeCell ref="M47:N47"/>
    <mergeCell ref="C44:F44"/>
    <mergeCell ref="J44:L44"/>
    <mergeCell ref="M44:N44"/>
    <mergeCell ref="C45:F45"/>
    <mergeCell ref="J45:L45"/>
    <mergeCell ref="M45:N45"/>
    <mergeCell ref="C43:F43"/>
    <mergeCell ref="J43:L43"/>
    <mergeCell ref="M43:N43"/>
    <mergeCell ref="C41:F41"/>
    <mergeCell ref="J41:L41"/>
    <mergeCell ref="M41:N41"/>
    <mergeCell ref="C42:F42"/>
    <mergeCell ref="J42:L42"/>
    <mergeCell ref="M42:N42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</mergeCells>
  <pageMargins left="0.56000000000000005" right="0.19685039370078741" top="0.39370078740157483" bottom="0.31496062992125984" header="0.31496062992125984" footer="0.23622047244094491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2012-03-26T06:19:56Z</cp:lastPrinted>
  <dcterms:created xsi:type="dcterms:W3CDTF">2012-03-17T08:01:42Z</dcterms:created>
  <dcterms:modified xsi:type="dcterms:W3CDTF">2014-03-28T04:59:37Z</dcterms:modified>
</cp:coreProperties>
</file>